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15" windowHeight="8205" activeTab="1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N4" i="2"/>
  <c r="L7"/>
  <c r="K7"/>
  <c r="O7"/>
  <c r="K5"/>
  <c r="K24"/>
  <c r="K33"/>
  <c r="K34"/>
  <c r="K22"/>
  <c r="E28"/>
  <c r="L28"/>
  <c r="L29"/>
  <c r="O29"/>
  <c r="E24" l="1"/>
  <c r="E25"/>
  <c r="E26"/>
  <c r="E31"/>
  <c r="E32"/>
  <c r="E33"/>
  <c r="E34"/>
  <c r="E35"/>
  <c r="E36"/>
  <c r="G31"/>
  <c r="I31"/>
  <c r="G32"/>
  <c r="I32"/>
  <c r="G33"/>
  <c r="I33"/>
  <c r="G34"/>
  <c r="I34"/>
  <c r="I35"/>
  <c r="G5"/>
  <c r="I5"/>
  <c r="G6"/>
  <c r="I6"/>
  <c r="G7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I24"/>
  <c r="I25"/>
  <c r="I26"/>
  <c r="G27"/>
  <c r="I27"/>
  <c r="I28"/>
  <c r="L3" i="1" l="1"/>
</calcChain>
</file>

<file path=xl/sharedStrings.xml><?xml version="1.0" encoding="utf-8"?>
<sst xmlns="http://schemas.openxmlformats.org/spreadsheetml/2006/main" count="72" uniqueCount="42">
  <si>
    <t>Fixed asset di Jakarta</t>
  </si>
  <si>
    <t>Kategori</t>
  </si>
  <si>
    <t>Nama</t>
  </si>
  <si>
    <t>Quantity</t>
  </si>
  <si>
    <t>Price</t>
  </si>
  <si>
    <t>Total Value</t>
  </si>
  <si>
    <t>Depr. Date (Tax)</t>
  </si>
  <si>
    <t>Depr. Period</t>
  </si>
  <si>
    <t>Peralatan Kantor</t>
  </si>
  <si>
    <t>Lift</t>
  </si>
  <si>
    <t>Renovasi Kantor</t>
  </si>
  <si>
    <t>Mesin dan peralatan</t>
  </si>
  <si>
    <t>Daikin STNE25MV (RNE25MV14)</t>
  </si>
  <si>
    <t>Daikin STNE25MV (RNE15MV14)</t>
  </si>
  <si>
    <t>Daikin STNE25MV (RNE35MV14)</t>
  </si>
  <si>
    <t>Daikin STNE25MV (RNE50MV14)</t>
  </si>
  <si>
    <t>Toto U57</t>
  </si>
  <si>
    <t>Laptop HP 14 inch BP 029</t>
  </si>
  <si>
    <t>Laptop HP Pro 280 G3</t>
  </si>
  <si>
    <t>Meeting table (8 seaters)</t>
  </si>
  <si>
    <t>Sales Workstation</t>
  </si>
  <si>
    <t>Manager and admin L shaped Leg 1800 W GZ 50</t>
  </si>
  <si>
    <t>Manager and admin L shaped Leg 1500 W GZ 50</t>
  </si>
  <si>
    <t>Meeting table (10 seaters)</t>
  </si>
  <si>
    <t>Manager and admin L shaped Leg 1800 W GZ 38</t>
  </si>
  <si>
    <t>Manager and admin L shaped Leg 1500 W GZ 38</t>
  </si>
  <si>
    <t>Meeting area for agent training table</t>
  </si>
  <si>
    <t>forklift TOYOTA EX ONDA MEGA INDUSTRI</t>
  </si>
  <si>
    <t>Truk</t>
  </si>
  <si>
    <t>Kendaraan</t>
  </si>
  <si>
    <t>Innova</t>
  </si>
  <si>
    <t>HRV</t>
  </si>
  <si>
    <t xml:space="preserve"> Tanah &amp; Bangunan Jkt</t>
  </si>
  <si>
    <t>Ruko Grogol Permai B4</t>
  </si>
  <si>
    <t>Fixed asset di Solo</t>
  </si>
  <si>
    <t>Mesin</t>
  </si>
  <si>
    <t>Mixer</t>
  </si>
  <si>
    <t>Sprayer</t>
  </si>
  <si>
    <t>Moulding</t>
  </si>
  <si>
    <t>Forklift solo</t>
  </si>
  <si>
    <t>total</t>
  </si>
  <si>
    <t>belum ada di COA entry dari pembelian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</si>
</sst>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sz val="8"/>
      <color rgb="FFFF0000"/>
      <name val="Cambria"/>
      <family val="1"/>
    </font>
    <font>
      <sz val="8"/>
      <name val="Cambria"/>
      <family val="1"/>
    </font>
    <font>
      <sz val="14"/>
      <color theme="1"/>
      <name val="Cambria"/>
      <family val="1"/>
    </font>
    <font>
      <sz val="8"/>
      <color theme="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64" fontId="3" fillId="0" borderId="0" xfId="1" applyFont="1"/>
    <xf numFmtId="0" fontId="3" fillId="0" borderId="1" xfId="0" applyFont="1" applyFill="1" applyBorder="1"/>
    <xf numFmtId="38" fontId="3" fillId="0" borderId="1" xfId="0" applyNumberFormat="1" applyFont="1" applyFill="1" applyBorder="1"/>
    <xf numFmtId="17" fontId="3" fillId="0" borderId="1" xfId="0" applyNumberFormat="1" applyFont="1" applyFill="1" applyBorder="1"/>
    <xf numFmtId="164" fontId="3" fillId="0" borderId="1" xfId="1" applyFont="1" applyFill="1" applyBorder="1"/>
    <xf numFmtId="0" fontId="3" fillId="0" borderId="0" xfId="0" applyFont="1" applyFill="1"/>
    <xf numFmtId="38" fontId="2" fillId="0" borderId="0" xfId="0" applyNumberFormat="1" applyFont="1" applyFill="1"/>
    <xf numFmtId="164" fontId="2" fillId="0" borderId="0" xfId="0" applyNumberFormat="1" applyFont="1"/>
    <xf numFmtId="38" fontId="3" fillId="0" borderId="0" xfId="0" applyNumberFormat="1" applyFont="1"/>
    <xf numFmtId="38" fontId="3" fillId="0" borderId="0" xfId="0" applyNumberFormat="1" applyFont="1" applyFill="1"/>
    <xf numFmtId="164" fontId="2" fillId="0" borderId="0" xfId="1" applyFont="1" applyFill="1"/>
    <xf numFmtId="38" fontId="4" fillId="0" borderId="0" xfId="0" applyNumberFormat="1" applyFont="1"/>
    <xf numFmtId="164" fontId="0" fillId="0" borderId="0" xfId="1" applyFont="1"/>
    <xf numFmtId="164" fontId="0" fillId="0" borderId="0" xfId="0" applyNumberFormat="1"/>
    <xf numFmtId="0" fontId="5" fillId="0" borderId="1" xfId="0" applyFont="1" applyFill="1" applyBorder="1"/>
    <xf numFmtId="38" fontId="5" fillId="0" borderId="1" xfId="0" applyNumberFormat="1" applyFont="1" applyFill="1" applyBorder="1"/>
    <xf numFmtId="17" fontId="5" fillId="0" borderId="1" xfId="0" applyNumberFormat="1" applyFont="1" applyFill="1" applyBorder="1"/>
    <xf numFmtId="0" fontId="5" fillId="0" borderId="0" xfId="0" applyFont="1"/>
    <xf numFmtId="164" fontId="5" fillId="0" borderId="1" xfId="1" applyFont="1" applyFill="1" applyBorder="1"/>
    <xf numFmtId="38" fontId="2" fillId="0" borderId="0" xfId="0" applyNumberFormat="1" applyFont="1"/>
    <xf numFmtId="0" fontId="6" fillId="0" borderId="0" xfId="0" applyFont="1" applyFill="1"/>
    <xf numFmtId="38" fontId="0" fillId="0" borderId="0" xfId="0" applyNumberFormat="1"/>
    <xf numFmtId="0" fontId="3" fillId="2" borderId="1" xfId="0" applyFont="1" applyFill="1" applyBorder="1"/>
    <xf numFmtId="38" fontId="3" fillId="2" borderId="1" xfId="0" applyNumberFormat="1" applyFont="1" applyFill="1" applyBorder="1"/>
    <xf numFmtId="17" fontId="3" fillId="2" borderId="1" xfId="0" applyNumberFormat="1" applyFont="1" applyFill="1" applyBorder="1"/>
    <xf numFmtId="0" fontId="3" fillId="2" borderId="0" xfId="0" applyFont="1" applyFill="1"/>
    <xf numFmtId="164" fontId="3" fillId="2" borderId="1" xfId="1" applyFont="1" applyFill="1" applyBorder="1"/>
    <xf numFmtId="38" fontId="3" fillId="2" borderId="0" xfId="0" applyNumberFormat="1" applyFont="1" applyFill="1"/>
    <xf numFmtId="0" fontId="7" fillId="3" borderId="1" xfId="0" applyFont="1" applyFill="1" applyBorder="1"/>
    <xf numFmtId="38" fontId="7" fillId="3" borderId="1" xfId="0" applyNumberFormat="1" applyFont="1" applyFill="1" applyBorder="1"/>
    <xf numFmtId="17" fontId="7" fillId="3" borderId="1" xfId="0" applyNumberFormat="1" applyFont="1" applyFill="1" applyBorder="1"/>
    <xf numFmtId="0" fontId="7" fillId="3" borderId="0" xfId="0" applyFont="1" applyFill="1"/>
    <xf numFmtId="164" fontId="7" fillId="3" borderId="1" xfId="1" applyFont="1" applyFill="1" applyBorder="1"/>
    <xf numFmtId="0" fontId="3" fillId="3" borderId="0" xfId="0" applyFont="1" applyFill="1"/>
    <xf numFmtId="38" fontId="3" fillId="3" borderId="0" xfId="0" applyNumberFormat="1" applyFont="1" applyFill="1"/>
    <xf numFmtId="0" fontId="4" fillId="3" borderId="1" xfId="0" applyFont="1" applyFill="1" applyBorder="1"/>
    <xf numFmtId="38" fontId="4" fillId="3" borderId="1" xfId="0" applyNumberFormat="1" applyFont="1" applyFill="1" applyBorder="1"/>
    <xf numFmtId="17" fontId="4" fillId="3" borderId="1" xfId="0" applyNumberFormat="1" applyFont="1" applyFill="1" applyBorder="1"/>
    <xf numFmtId="0" fontId="4" fillId="3" borderId="0" xfId="0" applyFont="1" applyFill="1"/>
    <xf numFmtId="164" fontId="4" fillId="3" borderId="1" xfId="1" applyFont="1" applyFill="1" applyBorder="1"/>
    <xf numFmtId="38" fontId="5" fillId="0" borderId="0" xfId="0" applyNumberFormat="1" applyFont="1"/>
    <xf numFmtId="0" fontId="5" fillId="2" borderId="1" xfId="0" applyFont="1" applyFill="1" applyBorder="1"/>
    <xf numFmtId="38" fontId="5" fillId="2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activeCell="C3" sqref="C3"/>
    </sheetView>
  </sheetViews>
  <sheetFormatPr defaultRowHeight="15"/>
  <sheetData>
    <row r="1" spans="1:12">
      <c r="A1">
        <v>100</v>
      </c>
      <c r="L1">
        <v>10</v>
      </c>
    </row>
    <row r="3" spans="1:12">
      <c r="A3">
        <v>60</v>
      </c>
      <c r="B3">
        <v>25</v>
      </c>
      <c r="C3">
        <v>15</v>
      </c>
      <c r="L3">
        <f>SUM(A3:J3)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Q36"/>
  <sheetViews>
    <sheetView tabSelected="1" workbookViewId="0">
      <selection activeCell="L27" sqref="L27"/>
    </sheetView>
  </sheetViews>
  <sheetFormatPr defaultRowHeight="15"/>
  <cols>
    <col min="1" max="1" width="16.5703125" bestFit="1" customWidth="1"/>
    <col min="2" max="2" width="32.85546875" bestFit="1" customWidth="1"/>
    <col min="3" max="3" width="9.28515625" bestFit="1" customWidth="1"/>
    <col min="4" max="4" width="14.85546875" bestFit="1" customWidth="1"/>
    <col min="5" max="5" width="18.42578125" bestFit="1" customWidth="1"/>
    <col min="6" max="6" width="13.28515625" bestFit="1" customWidth="1"/>
    <col min="7" max="7" width="10.42578125" bestFit="1" customWidth="1"/>
    <col min="9" max="9" width="11.140625" bestFit="1" customWidth="1"/>
    <col min="10" max="10" width="12.28515625" bestFit="1" customWidth="1"/>
    <col min="11" max="11" width="11" bestFit="1" customWidth="1"/>
    <col min="12" max="12" width="38.5703125" customWidth="1"/>
    <col min="13" max="13" width="9.5703125" bestFit="1" customWidth="1"/>
    <col min="14" max="14" width="11.5703125" bestFit="1" customWidth="1"/>
    <col min="15" max="15" width="14.28515625" bestFit="1" customWidth="1"/>
    <col min="17" max="17" width="11.5703125" bestFit="1" customWidth="1"/>
  </cols>
  <sheetData>
    <row r="3" spans="1:1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2"/>
      <c r="I4" s="4">
        <v>43709</v>
      </c>
      <c r="J4" s="2"/>
      <c r="K4" s="2"/>
      <c r="L4" s="13"/>
      <c r="M4" s="5"/>
      <c r="N4" s="5">
        <f>E7-29022237</f>
        <v>131618.63490768522</v>
      </c>
    </row>
    <row r="5" spans="1:15">
      <c r="A5" s="46" t="s">
        <v>8</v>
      </c>
      <c r="B5" s="46" t="s">
        <v>9</v>
      </c>
      <c r="C5" s="46">
        <v>1</v>
      </c>
      <c r="D5" s="47">
        <v>366721000</v>
      </c>
      <c r="E5" s="20">
        <v>366721000</v>
      </c>
      <c r="F5" s="21">
        <v>43313</v>
      </c>
      <c r="G5" s="19">
        <f>12*4</f>
        <v>48</v>
      </c>
      <c r="H5" s="22"/>
      <c r="I5" s="23">
        <f>E5/G5</f>
        <v>7640020.833333333</v>
      </c>
      <c r="J5" s="45"/>
      <c r="K5" s="45">
        <f>SUM(E5:E6)</f>
        <v>1057982955</v>
      </c>
      <c r="L5" s="45"/>
      <c r="M5" s="5"/>
      <c r="N5" s="5"/>
    </row>
    <row r="6" spans="1:15">
      <c r="A6" s="40" t="s">
        <v>8</v>
      </c>
      <c r="B6" s="40" t="s">
        <v>10</v>
      </c>
      <c r="C6" s="40">
        <v>1</v>
      </c>
      <c r="D6" s="41">
        <v>691261955</v>
      </c>
      <c r="E6" s="41">
        <v>691261955</v>
      </c>
      <c r="F6" s="42">
        <v>43313</v>
      </c>
      <c r="G6" s="40">
        <f t="shared" ref="G6:G23" si="0">12*4</f>
        <v>48</v>
      </c>
      <c r="H6" s="43"/>
      <c r="I6" s="44">
        <f t="shared" ref="I6:I27" si="1">E6/G6</f>
        <v>14401290.729166666</v>
      </c>
      <c r="J6" s="38"/>
      <c r="K6" s="38"/>
      <c r="L6" s="39"/>
      <c r="M6" s="5"/>
      <c r="N6" s="5"/>
    </row>
    <row r="7" spans="1:15">
      <c r="A7" s="27" t="s">
        <v>11</v>
      </c>
      <c r="B7" s="27" t="s">
        <v>12</v>
      </c>
      <c r="C7" s="27">
        <v>9</v>
      </c>
      <c r="D7" s="28">
        <v>3224692.6527365344</v>
      </c>
      <c r="E7" s="7">
        <v>29153855.634907685</v>
      </c>
      <c r="F7" s="8">
        <v>43160</v>
      </c>
      <c r="G7" s="6">
        <f t="shared" si="0"/>
        <v>48</v>
      </c>
      <c r="H7" s="2"/>
      <c r="I7" s="9">
        <f t="shared" si="1"/>
        <v>607371.99239391007</v>
      </c>
      <c r="J7" s="13"/>
      <c r="K7" s="13">
        <f>SUM(E7:E11)-E10</f>
        <v>52418422.84504579</v>
      </c>
      <c r="L7" s="13">
        <f>K7+K12+K24+E5</f>
        <v>1311264405.8450458</v>
      </c>
      <c r="M7" s="5"/>
      <c r="N7" s="5">
        <v>1310552635</v>
      </c>
      <c r="O7" s="18">
        <f>L7-N7</f>
        <v>711770.84504580498</v>
      </c>
    </row>
    <row r="8" spans="1:15">
      <c r="A8" s="27" t="s">
        <v>11</v>
      </c>
      <c r="B8" s="27" t="s">
        <v>13</v>
      </c>
      <c r="C8" s="27">
        <v>1</v>
      </c>
      <c r="D8" s="28">
        <v>2985587.1854995568</v>
      </c>
      <c r="E8" s="7">
        <v>2999127.433383957</v>
      </c>
      <c r="F8" s="8">
        <v>43160</v>
      </c>
      <c r="G8" s="6">
        <f t="shared" si="0"/>
        <v>48</v>
      </c>
      <c r="H8" s="2"/>
      <c r="I8" s="9">
        <f t="shared" si="1"/>
        <v>62481.821528832435</v>
      </c>
      <c r="J8" s="2"/>
      <c r="K8" s="2"/>
      <c r="L8" s="13"/>
      <c r="M8" s="5"/>
      <c r="N8" s="5"/>
    </row>
    <row r="9" spans="1:15">
      <c r="A9" s="27" t="s">
        <v>11</v>
      </c>
      <c r="B9" s="27" t="s">
        <v>14</v>
      </c>
      <c r="C9" s="27">
        <v>3</v>
      </c>
      <c r="D9" s="28">
        <v>4002939.4051719471</v>
      </c>
      <c r="E9" s="7">
        <v>12063280.65969651</v>
      </c>
      <c r="F9" s="8">
        <v>43160</v>
      </c>
      <c r="G9" s="6">
        <f t="shared" si="0"/>
        <v>48</v>
      </c>
      <c r="H9" s="2"/>
      <c r="I9" s="9">
        <f t="shared" si="1"/>
        <v>251318.34707701064</v>
      </c>
      <c r="J9" s="2"/>
      <c r="K9" s="2"/>
      <c r="L9" s="13"/>
      <c r="M9" s="5"/>
      <c r="N9" s="5"/>
    </row>
    <row r="10" spans="1:15">
      <c r="A10" s="40" t="s">
        <v>11</v>
      </c>
      <c r="B10" s="40" t="s">
        <v>15</v>
      </c>
      <c r="C10" s="40">
        <v>11</v>
      </c>
      <c r="D10" s="41">
        <v>5286169.5189147983</v>
      </c>
      <c r="E10" s="34">
        <v>58411577.15495421</v>
      </c>
      <c r="F10" s="35">
        <v>43160</v>
      </c>
      <c r="G10" s="33">
        <f t="shared" si="0"/>
        <v>48</v>
      </c>
      <c r="H10" s="36"/>
      <c r="I10" s="37">
        <f t="shared" si="1"/>
        <v>1216907.8573948795</v>
      </c>
      <c r="J10" s="38"/>
      <c r="K10" s="38"/>
      <c r="L10" s="39"/>
      <c r="M10" s="5"/>
      <c r="N10" s="5"/>
    </row>
    <row r="11" spans="1:15">
      <c r="A11" s="27" t="s">
        <v>11</v>
      </c>
      <c r="B11" s="27" t="s">
        <v>16</v>
      </c>
      <c r="C11" s="27">
        <v>5</v>
      </c>
      <c r="D11" s="28">
        <v>1633025.7181293028</v>
      </c>
      <c r="E11" s="7">
        <v>8202159.1170576392</v>
      </c>
      <c r="F11" s="8">
        <v>43160</v>
      </c>
      <c r="G11" s="6">
        <f t="shared" si="0"/>
        <v>48</v>
      </c>
      <c r="H11" s="10"/>
      <c r="I11" s="9">
        <f t="shared" si="1"/>
        <v>170878.31493870082</v>
      </c>
      <c r="J11" s="10"/>
      <c r="K11" s="10"/>
      <c r="L11" s="13"/>
      <c r="M11" s="5"/>
      <c r="N11" s="5"/>
    </row>
    <row r="12" spans="1:15">
      <c r="A12" s="40" t="s">
        <v>8</v>
      </c>
      <c r="B12" s="40" t="s">
        <v>17</v>
      </c>
      <c r="C12" s="40">
        <v>4</v>
      </c>
      <c r="D12" s="41">
        <v>9790000</v>
      </c>
      <c r="E12" s="41">
        <v>39160000</v>
      </c>
      <c r="F12" s="42">
        <v>43160</v>
      </c>
      <c r="G12" s="40">
        <f t="shared" si="0"/>
        <v>48</v>
      </c>
      <c r="H12" s="43"/>
      <c r="I12" s="44">
        <f t="shared" si="1"/>
        <v>815833.33333333337</v>
      </c>
      <c r="J12" s="39"/>
      <c r="K12" s="39">
        <v>0</v>
      </c>
      <c r="L12" s="39" t="s">
        <v>41</v>
      </c>
      <c r="M12" s="5"/>
      <c r="N12" s="5"/>
    </row>
    <row r="13" spans="1:15">
      <c r="A13" s="40" t="s">
        <v>8</v>
      </c>
      <c r="B13" s="40" t="s">
        <v>18</v>
      </c>
      <c r="C13" s="40">
        <v>3</v>
      </c>
      <c r="D13" s="41">
        <v>10850000</v>
      </c>
      <c r="E13" s="41">
        <v>32550000</v>
      </c>
      <c r="F13" s="42">
        <v>43160</v>
      </c>
      <c r="G13" s="40">
        <f t="shared" si="0"/>
        <v>48</v>
      </c>
      <c r="H13" s="43"/>
      <c r="I13" s="44">
        <f t="shared" si="1"/>
        <v>678125</v>
      </c>
      <c r="J13" s="39"/>
      <c r="K13" s="38"/>
      <c r="L13" s="38"/>
      <c r="M13" s="5"/>
      <c r="N13" s="5"/>
    </row>
    <row r="14" spans="1:15">
      <c r="A14" s="40" t="s">
        <v>8</v>
      </c>
      <c r="B14" s="40" t="s">
        <v>19</v>
      </c>
      <c r="C14" s="40">
        <v>2</v>
      </c>
      <c r="D14" s="41">
        <v>2689096.6864530169</v>
      </c>
      <c r="E14" s="41">
        <v>5378193.3729060339</v>
      </c>
      <c r="F14" s="42">
        <v>43160</v>
      </c>
      <c r="G14" s="40">
        <f t="shared" si="0"/>
        <v>48</v>
      </c>
      <c r="H14" s="43"/>
      <c r="I14" s="44">
        <f t="shared" si="1"/>
        <v>112045.6952688757</v>
      </c>
      <c r="J14" s="39"/>
      <c r="K14" s="38"/>
      <c r="L14" s="38"/>
      <c r="M14" s="5"/>
      <c r="N14" s="5"/>
    </row>
    <row r="15" spans="1:15">
      <c r="A15" s="40" t="s">
        <v>8</v>
      </c>
      <c r="B15" s="40" t="s">
        <v>20</v>
      </c>
      <c r="C15" s="40">
        <v>4</v>
      </c>
      <c r="D15" s="41">
        <v>4033645.0296795252</v>
      </c>
      <c r="E15" s="41">
        <v>16134580.118718101</v>
      </c>
      <c r="F15" s="42">
        <v>43160</v>
      </c>
      <c r="G15" s="40">
        <f t="shared" si="0"/>
        <v>48</v>
      </c>
      <c r="H15" s="43"/>
      <c r="I15" s="44">
        <f t="shared" si="1"/>
        <v>336137.08580662712</v>
      </c>
      <c r="J15" s="39"/>
      <c r="K15" s="38"/>
      <c r="L15" s="38"/>
      <c r="M15" s="5"/>
      <c r="N15" s="5"/>
    </row>
    <row r="16" spans="1:15">
      <c r="A16" s="40" t="s">
        <v>8</v>
      </c>
      <c r="B16" s="40" t="s">
        <v>21</v>
      </c>
      <c r="C16" s="40">
        <v>3</v>
      </c>
      <c r="D16" s="41">
        <v>1747912.846194461</v>
      </c>
      <c r="E16" s="41">
        <v>5243738.538583383</v>
      </c>
      <c r="F16" s="42">
        <v>43160</v>
      </c>
      <c r="G16" s="40">
        <f t="shared" si="0"/>
        <v>48</v>
      </c>
      <c r="H16" s="43"/>
      <c r="I16" s="44">
        <f t="shared" si="1"/>
        <v>109244.55288715381</v>
      </c>
      <c r="J16" s="39"/>
      <c r="K16" s="38"/>
      <c r="L16" s="38"/>
      <c r="M16" s="5"/>
      <c r="N16" s="5"/>
    </row>
    <row r="17" spans="1:17">
      <c r="A17" s="40" t="s">
        <v>8</v>
      </c>
      <c r="B17" s="40" t="s">
        <v>22</v>
      </c>
      <c r="C17" s="40">
        <v>4</v>
      </c>
      <c r="D17" s="41">
        <v>1635867.1509255851</v>
      </c>
      <c r="E17" s="41">
        <v>6543468.6037023403</v>
      </c>
      <c r="F17" s="42">
        <v>43160</v>
      </c>
      <c r="G17" s="40">
        <f t="shared" si="0"/>
        <v>48</v>
      </c>
      <c r="H17" s="43"/>
      <c r="I17" s="44">
        <f t="shared" si="1"/>
        <v>136322.26257713209</v>
      </c>
      <c r="J17" s="39"/>
      <c r="K17" s="38"/>
      <c r="L17" s="38"/>
      <c r="M17" s="5"/>
      <c r="N17" s="5"/>
    </row>
    <row r="18" spans="1:17">
      <c r="A18" s="40" t="s">
        <v>8</v>
      </c>
      <c r="B18" s="40" t="s">
        <v>23</v>
      </c>
      <c r="C18" s="40">
        <v>1</v>
      </c>
      <c r="D18" s="41">
        <v>3585462.2486040224</v>
      </c>
      <c r="E18" s="41">
        <v>3585462.2486040224</v>
      </c>
      <c r="F18" s="42">
        <v>43160</v>
      </c>
      <c r="G18" s="40">
        <f t="shared" si="0"/>
        <v>48</v>
      </c>
      <c r="H18" s="43"/>
      <c r="I18" s="44">
        <f t="shared" si="1"/>
        <v>74697.130179250467</v>
      </c>
      <c r="J18" s="39"/>
      <c r="K18" s="38"/>
      <c r="L18" s="38"/>
      <c r="M18" s="2"/>
      <c r="N18" s="2"/>
    </row>
    <row r="19" spans="1:17">
      <c r="A19" s="40" t="s">
        <v>8</v>
      </c>
      <c r="B19" s="40" t="s">
        <v>24</v>
      </c>
      <c r="C19" s="40">
        <v>6</v>
      </c>
      <c r="D19" s="41">
        <v>2084049.932001088</v>
      </c>
      <c r="E19" s="41">
        <v>12504299.592006529</v>
      </c>
      <c r="F19" s="42">
        <v>43160</v>
      </c>
      <c r="G19" s="40">
        <f t="shared" si="0"/>
        <v>48</v>
      </c>
      <c r="H19" s="43"/>
      <c r="I19" s="44">
        <f t="shared" si="1"/>
        <v>260506.24150013601</v>
      </c>
      <c r="J19" s="39"/>
      <c r="K19" s="39"/>
      <c r="L19" s="38"/>
      <c r="M19" s="2"/>
      <c r="N19" s="2"/>
    </row>
    <row r="20" spans="1:17">
      <c r="A20" s="40" t="s">
        <v>8</v>
      </c>
      <c r="B20" s="40" t="s">
        <v>25</v>
      </c>
      <c r="C20" s="40">
        <v>5</v>
      </c>
      <c r="D20" s="41">
        <v>1972004.2367322121</v>
      </c>
      <c r="E20" s="41">
        <v>9860021.1836610604</v>
      </c>
      <c r="F20" s="42">
        <v>43160</v>
      </c>
      <c r="G20" s="40">
        <f t="shared" si="0"/>
        <v>48</v>
      </c>
      <c r="H20" s="43"/>
      <c r="I20" s="44">
        <f t="shared" si="1"/>
        <v>205417.10799293875</v>
      </c>
      <c r="J20" s="39"/>
      <c r="K20" s="39"/>
      <c r="L20" s="38"/>
      <c r="M20" s="2"/>
      <c r="N20" s="2"/>
    </row>
    <row r="21" spans="1:17">
      <c r="A21" s="40" t="s">
        <v>8</v>
      </c>
      <c r="B21" s="40" t="s">
        <v>26</v>
      </c>
      <c r="C21" s="40">
        <v>12</v>
      </c>
      <c r="D21" s="41">
        <v>898326.36181821104</v>
      </c>
      <c r="E21" s="41">
        <v>10779916.341818532</v>
      </c>
      <c r="F21" s="42">
        <v>43160</v>
      </c>
      <c r="G21" s="40">
        <f t="shared" si="0"/>
        <v>48</v>
      </c>
      <c r="H21" s="43"/>
      <c r="I21" s="44">
        <f t="shared" si="1"/>
        <v>224581.59045455276</v>
      </c>
      <c r="J21" s="39"/>
      <c r="K21" s="38"/>
      <c r="L21" s="38"/>
      <c r="M21" s="2"/>
      <c r="N21" s="2"/>
    </row>
    <row r="22" spans="1:17">
      <c r="A22" s="27" t="s">
        <v>11</v>
      </c>
      <c r="B22" s="27" t="s">
        <v>27</v>
      </c>
      <c r="C22" s="27">
        <v>1</v>
      </c>
      <c r="D22" s="28">
        <v>25000000</v>
      </c>
      <c r="E22" s="28">
        <v>25000000</v>
      </c>
      <c r="F22" s="29">
        <v>43405</v>
      </c>
      <c r="G22" s="27">
        <f t="shared" si="0"/>
        <v>48</v>
      </c>
      <c r="H22" s="30"/>
      <c r="I22" s="31">
        <f t="shared" si="1"/>
        <v>520833.33333333331</v>
      </c>
      <c r="J22" s="32"/>
      <c r="K22" s="32">
        <f>SUM(E22:E23)</f>
        <v>356659000</v>
      </c>
      <c r="L22" s="2"/>
      <c r="M22" s="2"/>
      <c r="N22" s="2"/>
    </row>
    <row r="23" spans="1:17">
      <c r="A23" s="27" t="s">
        <v>11</v>
      </c>
      <c r="B23" s="27" t="s">
        <v>28</v>
      </c>
      <c r="C23" s="27">
        <v>1</v>
      </c>
      <c r="D23" s="28">
        <v>331659000</v>
      </c>
      <c r="E23" s="28">
        <v>331659000</v>
      </c>
      <c r="F23" s="29">
        <v>43556</v>
      </c>
      <c r="G23" s="27">
        <f t="shared" si="0"/>
        <v>48</v>
      </c>
      <c r="H23" s="30"/>
      <c r="I23" s="31">
        <f t="shared" si="1"/>
        <v>6909562.5</v>
      </c>
      <c r="J23" s="32"/>
      <c r="K23" s="30"/>
      <c r="L23" s="2"/>
      <c r="M23" s="2"/>
      <c r="N23" s="2"/>
    </row>
    <row r="24" spans="1:17">
      <c r="A24" s="27" t="s">
        <v>29</v>
      </c>
      <c r="B24" s="27" t="s">
        <v>30</v>
      </c>
      <c r="C24" s="27">
        <v>1</v>
      </c>
      <c r="D24" s="28">
        <v>301793796</v>
      </c>
      <c r="E24" s="7">
        <f>C24*D24</f>
        <v>301793796</v>
      </c>
      <c r="F24" s="8">
        <v>43617</v>
      </c>
      <c r="G24" s="6">
        <v>48</v>
      </c>
      <c r="H24" s="2"/>
      <c r="I24" s="9">
        <f t="shared" si="1"/>
        <v>6287370.75</v>
      </c>
      <c r="J24" s="13"/>
      <c r="K24" s="13">
        <f>SUM(E24:E26)</f>
        <v>892124983</v>
      </c>
      <c r="L24" s="2"/>
      <c r="M24" s="2"/>
      <c r="N24" s="2"/>
    </row>
    <row r="25" spans="1:17">
      <c r="A25" s="27" t="s">
        <v>29</v>
      </c>
      <c r="B25" s="27" t="s">
        <v>30</v>
      </c>
      <c r="C25" s="27">
        <v>1</v>
      </c>
      <c r="D25" s="28">
        <v>301793796</v>
      </c>
      <c r="E25" s="7">
        <f t="shared" ref="E25:E26" si="2">C25*D25</f>
        <v>301793796</v>
      </c>
      <c r="F25" s="8">
        <v>43617</v>
      </c>
      <c r="G25" s="6">
        <v>48</v>
      </c>
      <c r="H25" s="2"/>
      <c r="I25" s="9">
        <f t="shared" si="1"/>
        <v>6287370.75</v>
      </c>
      <c r="J25" s="2"/>
      <c r="K25" s="2"/>
      <c r="L25" s="2"/>
      <c r="M25" s="2"/>
      <c r="N25" s="2"/>
    </row>
    <row r="26" spans="1:17">
      <c r="A26" s="27" t="s">
        <v>29</v>
      </c>
      <c r="B26" s="27" t="s">
        <v>31</v>
      </c>
      <c r="C26" s="27">
        <v>1</v>
      </c>
      <c r="D26" s="28">
        <v>288537391</v>
      </c>
      <c r="E26" s="7">
        <f t="shared" si="2"/>
        <v>288537391</v>
      </c>
      <c r="F26" s="8">
        <v>43617</v>
      </c>
      <c r="G26" s="6">
        <v>48</v>
      </c>
      <c r="H26" s="2"/>
      <c r="I26" s="9">
        <f t="shared" si="1"/>
        <v>6011195.645833333</v>
      </c>
      <c r="J26" s="2"/>
      <c r="K26" s="2"/>
      <c r="L26" s="2"/>
      <c r="M26" s="2"/>
      <c r="N26" s="2"/>
      <c r="O26" s="17"/>
      <c r="Q26" s="18"/>
    </row>
    <row r="27" spans="1:17">
      <c r="A27" s="27" t="s">
        <v>32</v>
      </c>
      <c r="B27" s="27" t="s">
        <v>33</v>
      </c>
      <c r="C27" s="27">
        <v>1</v>
      </c>
      <c r="D27" s="28"/>
      <c r="E27" s="7"/>
      <c r="F27" s="8">
        <v>43709</v>
      </c>
      <c r="G27" s="6">
        <f>12*20</f>
        <v>240</v>
      </c>
      <c r="H27" s="2"/>
      <c r="I27" s="9">
        <f t="shared" si="1"/>
        <v>0</v>
      </c>
      <c r="J27" s="2"/>
      <c r="K27" s="13"/>
      <c r="L27" s="2"/>
      <c r="M27" s="2"/>
      <c r="N27" s="2"/>
    </row>
    <row r="28" spans="1:17">
      <c r="A28" s="10"/>
      <c r="B28" s="10"/>
      <c r="C28" s="10"/>
      <c r="D28" s="10"/>
      <c r="E28" s="11">
        <f>SUM(E5:E27)</f>
        <v>2559336618</v>
      </c>
      <c r="F28" s="10"/>
      <c r="G28" s="10"/>
      <c r="H28" s="2"/>
      <c r="I28" s="12">
        <f>SUM(I5:I27)</f>
        <v>53319512.875</v>
      </c>
      <c r="J28" s="24"/>
      <c r="K28" s="13"/>
      <c r="L28" s="13">
        <f>E28-E6</f>
        <v>1868074663</v>
      </c>
      <c r="M28" s="13"/>
      <c r="N28" s="2"/>
    </row>
    <row r="29" spans="1:17">
      <c r="A29" s="1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13"/>
      <c r="L29" s="13">
        <f>L28+E35</f>
        <v>2212826117.545455</v>
      </c>
      <c r="M29" s="2"/>
      <c r="N29" s="2">
        <v>2011963090</v>
      </c>
      <c r="O29" s="26">
        <f>L29-N29</f>
        <v>200863027.54545498</v>
      </c>
    </row>
    <row r="30" spans="1:17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2"/>
      <c r="I30" s="4">
        <v>43617</v>
      </c>
      <c r="J30" s="2"/>
      <c r="K30" s="2"/>
      <c r="L30" s="2"/>
      <c r="M30" s="2"/>
      <c r="N30" s="2"/>
    </row>
    <row r="31" spans="1:17">
      <c r="A31" s="27" t="s">
        <v>35</v>
      </c>
      <c r="B31" s="27" t="s">
        <v>36</v>
      </c>
      <c r="C31" s="27">
        <v>1</v>
      </c>
      <c r="D31" s="28">
        <v>130000000</v>
      </c>
      <c r="E31" s="28">
        <f t="shared" ref="E31:E34" si="3">C31*D31</f>
        <v>130000000</v>
      </c>
      <c r="F31" s="29">
        <v>43191</v>
      </c>
      <c r="G31" s="27">
        <f>12*4</f>
        <v>48</v>
      </c>
      <c r="H31" s="30"/>
      <c r="I31" s="31">
        <f t="shared" ref="I31:I34" si="4">E31/G31</f>
        <v>2708333.3333333335</v>
      </c>
      <c r="J31" s="32"/>
      <c r="K31" s="32"/>
      <c r="L31" s="2"/>
      <c r="M31" s="2"/>
      <c r="N31" s="2"/>
    </row>
    <row r="32" spans="1:17">
      <c r="A32" s="27" t="s">
        <v>35</v>
      </c>
      <c r="B32" s="27" t="s">
        <v>37</v>
      </c>
      <c r="C32" s="27">
        <v>1</v>
      </c>
      <c r="D32" s="28">
        <v>49325000</v>
      </c>
      <c r="E32" s="28">
        <f t="shared" si="3"/>
        <v>49325000</v>
      </c>
      <c r="F32" s="29">
        <v>43221</v>
      </c>
      <c r="G32" s="27">
        <f>4*12</f>
        <v>48</v>
      </c>
      <c r="H32" s="30"/>
      <c r="I32" s="31">
        <f t="shared" si="4"/>
        <v>1027604.1666666666</v>
      </c>
      <c r="J32" s="30"/>
      <c r="K32" s="32"/>
      <c r="L32" s="2"/>
      <c r="M32" s="2"/>
      <c r="N32" s="2"/>
    </row>
    <row r="33" spans="1:15">
      <c r="A33" s="27" t="s">
        <v>35</v>
      </c>
      <c r="B33" s="27" t="s">
        <v>38</v>
      </c>
      <c r="C33" s="27">
        <v>1</v>
      </c>
      <c r="D33" s="28">
        <v>25881000</v>
      </c>
      <c r="E33" s="28">
        <f t="shared" si="3"/>
        <v>25881000</v>
      </c>
      <c r="F33" s="29">
        <v>43374</v>
      </c>
      <c r="G33" s="27">
        <f t="shared" ref="G33:G34" si="5">4*12</f>
        <v>48</v>
      </c>
      <c r="H33" s="30"/>
      <c r="I33" s="31">
        <f t="shared" si="4"/>
        <v>539187.5</v>
      </c>
      <c r="J33" s="30"/>
      <c r="K33" s="32">
        <f>SUM(E31:E33)</f>
        <v>205206000</v>
      </c>
      <c r="L33" s="2"/>
      <c r="M33" s="2"/>
      <c r="N33" s="2"/>
    </row>
    <row r="34" spans="1:15">
      <c r="A34" s="27" t="s">
        <v>11</v>
      </c>
      <c r="B34" s="27" t="s">
        <v>39</v>
      </c>
      <c r="C34" s="27">
        <v>1</v>
      </c>
      <c r="D34" s="28">
        <v>139545454.54545498</v>
      </c>
      <c r="E34" s="28">
        <f t="shared" si="3"/>
        <v>139545454.54545498</v>
      </c>
      <c r="F34" s="29">
        <v>43191</v>
      </c>
      <c r="G34" s="27">
        <f t="shared" si="5"/>
        <v>48</v>
      </c>
      <c r="H34" s="30"/>
      <c r="I34" s="31">
        <f t="shared" si="4"/>
        <v>2907196.9696969786</v>
      </c>
      <c r="J34" s="30"/>
      <c r="K34" s="32">
        <f>E34</f>
        <v>139545454.54545498</v>
      </c>
      <c r="L34" s="13"/>
      <c r="M34" s="2"/>
      <c r="N34" s="16"/>
      <c r="O34" s="26"/>
    </row>
    <row r="35" spans="1:15">
      <c r="A35" s="10"/>
      <c r="B35" s="10"/>
      <c r="C35" s="10"/>
      <c r="D35" s="14"/>
      <c r="E35" s="11">
        <f>SUM(E31:E34)</f>
        <v>344751454.54545498</v>
      </c>
      <c r="F35" s="10"/>
      <c r="G35" s="10"/>
      <c r="H35" s="2"/>
      <c r="I35" s="15">
        <f>SUM(I31:I34)</f>
        <v>7182321.9696969781</v>
      </c>
      <c r="J35" s="2"/>
      <c r="K35" s="2"/>
      <c r="L35" s="2"/>
      <c r="M35" s="2"/>
      <c r="N35" s="2"/>
    </row>
    <row r="36" spans="1:15" ht="18">
      <c r="A36" s="10"/>
      <c r="B36" s="10"/>
      <c r="C36" s="10"/>
      <c r="D36" s="14"/>
      <c r="E36" s="11">
        <f>E28+E35</f>
        <v>2904088072.545455</v>
      </c>
      <c r="F36" s="10"/>
      <c r="G36" s="10"/>
      <c r="H36" s="2"/>
      <c r="I36" s="25" t="s">
        <v>40</v>
      </c>
      <c r="J36" s="24"/>
      <c r="K36" s="2"/>
      <c r="L36" s="13"/>
      <c r="M36" s="2"/>
      <c r="N36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</dc:creator>
  <cp:lastModifiedBy>vansgare</cp:lastModifiedBy>
  <dcterms:created xsi:type="dcterms:W3CDTF">2020-02-20T14:02:59Z</dcterms:created>
  <dcterms:modified xsi:type="dcterms:W3CDTF">2020-02-25T15:46:48Z</dcterms:modified>
</cp:coreProperties>
</file>