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5\03\"/>
    </mc:Choice>
  </mc:AlternateContent>
  <xr:revisionPtr revIDLastSave="0" documentId="13_ncr:1_{9D0BE87F-58C9-4491-857F-0522CC1788D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1" l="1"/>
  <c r="P46" i="1"/>
  <c r="P45" i="1"/>
  <c r="O45" i="1"/>
  <c r="O46" i="1"/>
  <c r="Q46" i="1" s="1"/>
  <c r="O47" i="1"/>
  <c r="O48" i="1"/>
  <c r="O49" i="1"/>
  <c r="Q44" i="1"/>
  <c r="U48" i="1" l="1"/>
  <c r="T48" i="1"/>
  <c r="R48" i="1"/>
  <c r="Q48" i="1"/>
  <c r="P48" i="1"/>
  <c r="S48" i="1" s="1"/>
  <c r="W50" i="1" l="1"/>
  <c r="AD45" i="1" l="1"/>
  <c r="AB45" i="1"/>
  <c r="AD46" i="1"/>
  <c r="AB46" i="1"/>
  <c r="AD43" i="1"/>
  <c r="T43" i="1"/>
  <c r="R43" i="1"/>
  <c r="P43" i="1"/>
  <c r="S43" i="1" s="1"/>
  <c r="Q43" i="1"/>
  <c r="U43" i="1" l="1"/>
  <c r="AB43" i="1" s="1"/>
  <c r="P47" i="1"/>
  <c r="AE47" i="1" s="1"/>
  <c r="P44" i="1"/>
  <c r="AB38" i="1" l="1"/>
  <c r="AD40" i="1" l="1"/>
  <c r="AD42" i="1"/>
  <c r="AD39" i="1"/>
  <c r="AD44" i="1"/>
  <c r="AD38" i="1"/>
  <c r="AD49" i="1"/>
  <c r="AD47" i="1"/>
  <c r="AD48" i="1"/>
  <c r="AD41" i="1"/>
  <c r="X50" i="1" l="1"/>
  <c r="Y50" i="1"/>
  <c r="Z50" i="1"/>
  <c r="AB48" i="1"/>
  <c r="AB51" i="1" l="1"/>
  <c r="R47" i="1" l="1"/>
  <c r="AE45" i="1" l="1"/>
  <c r="P42" i="1"/>
  <c r="P40" i="1"/>
  <c r="AE40" i="1" l="1"/>
  <c r="AE42" i="1"/>
  <c r="D13" i="2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4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39" i="1"/>
  <c r="O40" i="1"/>
  <c r="Q40" i="1" s="1"/>
  <c r="O42" i="1"/>
  <c r="Q42" i="1" s="1"/>
  <c r="Q47" i="1"/>
  <c r="O41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41" i="1"/>
  <c r="T41" i="1"/>
  <c r="T47" i="1"/>
  <c r="R42" i="1"/>
  <c r="T42" i="1"/>
  <c r="O44" i="1"/>
  <c r="S44" i="1"/>
  <c r="T44" i="1"/>
  <c r="R40" i="1"/>
  <c r="S40" i="1"/>
  <c r="T40" i="1"/>
  <c r="R39" i="1"/>
  <c r="T39" i="1"/>
  <c r="U39" i="1"/>
  <c r="V50" i="1"/>
  <c r="R49" i="1"/>
  <c r="T49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Q49" i="1" l="1"/>
  <c r="AA50" i="1"/>
  <c r="M17" i="1"/>
  <c r="O19" i="1"/>
  <c r="Q41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50" i="1"/>
  <c r="R23" i="1"/>
  <c r="T12" i="1"/>
  <c r="U44" i="1"/>
  <c r="AB44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50" i="1"/>
  <c r="P39" i="1"/>
  <c r="S39" i="1" s="1"/>
  <c r="K19" i="1"/>
  <c r="Q19" i="1" s="1"/>
  <c r="O18" i="1"/>
  <c r="M50" i="1"/>
  <c r="P49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40" i="1"/>
  <c r="AB40" i="1" s="1"/>
  <c r="L50" i="1"/>
  <c r="J50" i="1"/>
  <c r="K50" i="1"/>
  <c r="O50" i="1"/>
  <c r="U23" i="1"/>
  <c r="S23" i="1"/>
  <c r="N50" i="1"/>
  <c r="P41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S49" i="1" l="1"/>
  <c r="U49" i="1"/>
  <c r="Q39" i="1"/>
  <c r="AB39" i="1" s="1"/>
  <c r="Q17" i="1"/>
  <c r="Q18" i="1"/>
  <c r="AB18" i="1" s="1"/>
  <c r="Q16" i="1"/>
  <c r="AB16" i="1" s="1"/>
  <c r="U41" i="1"/>
  <c r="S41" i="1"/>
  <c r="AB34" i="1"/>
  <c r="Q34" i="1"/>
  <c r="U47" i="1"/>
  <c r="S47" i="1"/>
  <c r="M23" i="1"/>
  <c r="Q20" i="1"/>
  <c r="AB20" i="1" s="1"/>
  <c r="K23" i="1"/>
  <c r="O23" i="1"/>
  <c r="AB6" i="1"/>
  <c r="AB7" i="1"/>
  <c r="AB5" i="1"/>
  <c r="AB9" i="1"/>
  <c r="AB8" i="1"/>
  <c r="U42" i="1"/>
  <c r="S42" i="1"/>
  <c r="AB10" i="1"/>
  <c r="AB19" i="1"/>
  <c r="AB17" i="1"/>
  <c r="Q12" i="1"/>
  <c r="P50" i="1"/>
  <c r="AB42" i="1" l="1"/>
  <c r="AB49" i="1"/>
  <c r="Q23" i="1"/>
  <c r="U50" i="1"/>
  <c r="AB47" i="1"/>
  <c r="S50" i="1"/>
  <c r="AB12" i="1"/>
  <c r="AB23" i="1"/>
  <c r="AB41" i="1"/>
  <c r="Q50" i="1"/>
  <c r="AB50" i="1" l="1"/>
</calcChain>
</file>

<file path=xl/sharedStrings.xml><?xml version="1.0" encoding="utf-8"?>
<sst xmlns="http://schemas.openxmlformats.org/spreadsheetml/2006/main" count="303" uniqueCount="132">
  <si>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</si>
  <si>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</si>
  <si>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</si>
  <si>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</si>
  <si>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</si>
  <si>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</si>
  <si>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</si>
  <si>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</si>
  <si>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</si>
  <si>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</si>
  <si>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</si>
  <si>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</si>
  <si>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</si>
  <si>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</si>
  <si>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</si>
  <si>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</si>
  <si>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</si>
  <si>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</si>
  <si>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</si>
  <si>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</si>
  <si>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</si>
  <si>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</si>
  <si>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</si>
  <si>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</si>
  <si>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</si>
  <si>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</si>
  <si>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</si>
  <si>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</si>
  <si>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</si>
  <si>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</si>
  <si>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</si>
  <si>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</si>
  <si>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</si>
  <si>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</si>
  <si>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</si>
  <si>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</si>
  <si>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</si>
  <si>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</si>
  <si>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</si>
  <si>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</si>
  <si>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</si>
  <si>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</si>
  <si>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</si>
  <si>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</si>
  <si>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</si>
  <si>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</si>
  <si>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</si>
  <si>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</si>
  <si>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</si>
  <si>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</si>
  <si>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</si>
  <si>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</si>
  <si>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</si>
  <si>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</si>
  <si>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</si>
  <si>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</si>
  <si>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</si>
  <si>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</si>
  <si>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</si>
  <si>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</si>
  <si>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</si>
  <si>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</si>
  <si>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</si>
  <si>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</si>
  <si>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</si>
  <si>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</si>
  <si>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</si>
  <si>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</si>
  <si>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</si>
  <si>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</si>
  <si>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</si>
  <si>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</si>
  <si>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</si>
  <si>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</si>
  <si>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</si>
  <si>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</si>
  <si>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</si>
  <si>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</si>
  <si>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</si>
  <si>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</si>
  <si>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</si>
  <si>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</si>
  <si>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</si>
  <si>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</si>
  <si>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</si>
  <si>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</si>
  <si>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</si>
  <si>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</si>
  <si>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</si>
  <si>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</si>
  <si>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</si>
  <si>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</si>
  <si>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</si>
  <si>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</si>
  <si>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</si>
  <si>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</si>
  <si>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</si>
  <si>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</si>
  <si>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</si>
  <si>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</si>
  <si>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</si>
  <si>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</si>
  <si>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</si>
  <si>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</si>
  <si>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</si>
  <si>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</si>
  <si>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</si>
  <si>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</si>
  <si>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</si>
  <si>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</si>
  <si>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</si>
  <si>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</si>
  <si>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</si>
  <si>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</si>
  <si>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</si>
  <si>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</si>
  <si>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</si>
  <si>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</si>
  <si>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printed @</t>
  </si>
  <si>
    <t>◙</t>
  </si>
  <si>
    <t>reza</t>
  </si>
  <si>
    <t>arif</t>
  </si>
  <si>
    <t>café</t>
  </si>
  <si>
    <t>ronald</t>
  </si>
  <si>
    <t>gilang</t>
  </si>
  <si>
    <t>hafis</t>
  </si>
  <si>
    <t>alfred</t>
  </si>
  <si>
    <t>yulika</t>
  </si>
  <si>
    <t>henbediona</t>
  </si>
  <si>
    <t>rini</t>
  </si>
  <si>
    <t>ridwan</t>
  </si>
  <si>
    <t>awang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</si>
</sst>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quotePrefix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0" fillId="5" borderId="0" xfId="0" applyFill="1"/>
    <xf numFmtId="0" fontId="22" fillId="5" borderId="2" xfId="0" applyFont="1" applyFill="1" applyBorder="1" applyAlignment="1">
      <alignment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43" fontId="0" fillId="5" borderId="0" xfId="0" applyNumberFormat="1" applyFill="1"/>
    <xf numFmtId="0" fontId="22" fillId="5" borderId="27" xfId="0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55" zoomScaleNormal="55" zoomScaleSheetLayoutView="85" workbookViewId="0">
      <selection activeCell="AH54" sqref="AH54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29">
        <v>45689</v>
      </c>
      <c r="B2" s="129"/>
      <c r="C2" s="1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>
        <v>7000</v>
      </c>
      <c r="Z7" s="24"/>
      <c r="AA7" s="24" t="str">
        <f>IF(AC7="ok",50000,"")</f>
        <v/>
      </c>
      <c r="AB7" s="25">
        <f>CEILING(SUM(Q7:AA7),500)</f>
        <v>287000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7000</v>
      </c>
      <c r="Z12" s="38"/>
      <c r="AA12" s="38">
        <f t="shared" si="7"/>
        <v>0</v>
      </c>
      <c r="AB12" s="38">
        <f t="shared" si="7"/>
        <v>2107000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126</v>
      </c>
      <c r="C38" s="101"/>
      <c r="D38" s="91"/>
      <c r="E38" s="91"/>
      <c r="F38" s="91"/>
      <c r="G38" s="91"/>
      <c r="H38" s="92"/>
      <c r="I38" s="91"/>
      <c r="J38" s="93"/>
      <c r="K38" s="94"/>
      <c r="L38" s="93"/>
      <c r="M38" s="94"/>
      <c r="N38" s="93"/>
      <c r="O38" s="94"/>
      <c r="P38" s="90"/>
      <c r="Q38" s="95"/>
      <c r="R38" s="93"/>
      <c r="S38" s="93"/>
      <c r="T38" s="93"/>
      <c r="U38" s="93"/>
      <c r="V38" s="93"/>
      <c r="W38" s="93">
        <v>1600</v>
      </c>
      <c r="X38" s="93"/>
      <c r="Y38" s="93"/>
      <c r="Z38" s="93"/>
      <c r="AA38" s="93"/>
      <c r="AB38" s="114">
        <f t="shared" ref="AB38:AB49" si="30">CEILING(SUM(Q38:AA38),500)</f>
        <v>2000</v>
      </c>
      <c r="AC38" s="10"/>
      <c r="AD38" s="122" t="str">
        <f t="shared" ref="AD38:AD49" si="31">B38</f>
        <v>alfred</v>
      </c>
    </row>
    <row r="39" spans="1:31" ht="30" customHeight="1" x14ac:dyDescent="0.35">
      <c r="A39" s="82">
        <v>2</v>
      </c>
      <c r="B39" s="90" t="s">
        <v>121</v>
      </c>
      <c r="C39" s="101"/>
      <c r="D39" s="91">
        <v>0</v>
      </c>
      <c r="E39" s="91"/>
      <c r="F39" s="91"/>
      <c r="G39" s="91"/>
      <c r="H39" s="92"/>
      <c r="I39" s="91"/>
      <c r="J39" s="93"/>
      <c r="K39" s="94"/>
      <c r="L39" s="93"/>
      <c r="M39" s="94"/>
      <c r="N39" s="93"/>
      <c r="O39" s="94">
        <f>N39*data!$D$2</f>
        <v>0</v>
      </c>
      <c r="P39" s="90">
        <f t="shared" ref="P39:Q44" si="32">J39+L39+N39</f>
        <v>0</v>
      </c>
      <c r="Q39" s="95">
        <f t="shared" si="32"/>
        <v>0</v>
      </c>
      <c r="R39" s="93">
        <f>IF(C39="freelance",0,IF(AND(D39="",F39&gt;0,G39="ok"),100000,IF(AND(D39="",F39&gt;0,G39=""),50000,IF(AND(D39="",F39=0,G39=""),50000,0))))</f>
        <v>0</v>
      </c>
      <c r="S39" s="93">
        <f>IF(OR(C39="freelance",NOT(E39="")),0,(P39)*1000)</f>
        <v>0</v>
      </c>
      <c r="T39" s="93">
        <f t="shared" ref="T39:T44" si="33"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6">
        <v>3300</v>
      </c>
      <c r="X39" s="93"/>
      <c r="Y39" s="93"/>
      <c r="Z39" s="93"/>
      <c r="AA39" s="93"/>
      <c r="AB39" s="114">
        <f t="shared" si="30"/>
        <v>3500</v>
      </c>
      <c r="AC39" s="10" t="s">
        <v>42</v>
      </c>
      <c r="AD39" s="122" t="str">
        <f t="shared" si="31"/>
        <v>arif</v>
      </c>
    </row>
    <row r="40" spans="1:31" s="116" customFormat="1" ht="30" customHeight="1" x14ac:dyDescent="0.35">
      <c r="A40" s="82">
        <v>3</v>
      </c>
      <c r="B40" s="90" t="s">
        <v>131</v>
      </c>
      <c r="C40" s="101"/>
      <c r="D40" s="91">
        <v>0</v>
      </c>
      <c r="E40" s="91">
        <v>0</v>
      </c>
      <c r="F40" s="91">
        <v>0</v>
      </c>
      <c r="G40" s="91"/>
      <c r="H40" s="92"/>
      <c r="I40" s="91"/>
      <c r="J40" s="93"/>
      <c r="K40" s="94"/>
      <c r="L40" s="93"/>
      <c r="M40" s="94"/>
      <c r="N40" s="93"/>
      <c r="O40" s="94">
        <f>N40*data!$D$2</f>
        <v>0</v>
      </c>
      <c r="P40" s="90">
        <f t="shared" si="32"/>
        <v>0</v>
      </c>
      <c r="Q40" s="95">
        <f t="shared" si="32"/>
        <v>0</v>
      </c>
      <c r="R40" s="93">
        <f>IF(C40="freelance",0,IF(AND(D40="",F40&gt;0,G40="ok"),100000,IF(AND(D40="",F40&gt;0,G40=""),50000,IF(AND(D40="",F40=0,G40=""),0,0))))</f>
        <v>0</v>
      </c>
      <c r="S40" s="93">
        <f>IF(OR(C40="freelance",NOT(E40="")),0,(P40)*1000)</f>
        <v>0</v>
      </c>
      <c r="T40" s="93">
        <f t="shared" si="33"/>
        <v>0</v>
      </c>
      <c r="U40" s="93">
        <f>IF(OR(C40="freelance",C40=""),0,IF(H40="+",P40*data!$G$2,IF(H40="-",0,P40*data!$H$2)))</f>
        <v>0</v>
      </c>
      <c r="V40" s="93"/>
      <c r="W40" s="93">
        <v>4150</v>
      </c>
      <c r="X40" s="93"/>
      <c r="Y40" s="93"/>
      <c r="Z40" s="93"/>
      <c r="AA40" s="93"/>
      <c r="AB40" s="114">
        <f t="shared" si="30"/>
        <v>4500</v>
      </c>
      <c r="AC40" s="10" t="s">
        <v>42</v>
      </c>
      <c r="AD40" s="122" t="str">
        <f t="shared" si="31"/>
        <v>awang</v>
      </c>
      <c r="AE40" s="123" t="e">
        <f>W40/P40</f>
        <v>#DIV/0!</v>
      </c>
    </row>
    <row r="41" spans="1:31" ht="30" customHeight="1" x14ac:dyDescent="0.35">
      <c r="A41" s="82">
        <v>4</v>
      </c>
      <c r="B41" s="90" t="s">
        <v>124</v>
      </c>
      <c r="C41" s="98" t="s">
        <v>15</v>
      </c>
      <c r="D41" s="99">
        <v>0</v>
      </c>
      <c r="E41" s="99"/>
      <c r="F41" s="91">
        <v>0</v>
      </c>
      <c r="G41" s="91"/>
      <c r="H41" s="92"/>
      <c r="I41" s="91"/>
      <c r="J41" s="93"/>
      <c r="K41" s="94"/>
      <c r="L41" s="93"/>
      <c r="M41" s="94"/>
      <c r="N41" s="93">
        <v>7</v>
      </c>
      <c r="O41" s="94">
        <f>N41*data!$D$2</f>
        <v>245000</v>
      </c>
      <c r="P41" s="90">
        <f t="shared" si="32"/>
        <v>7</v>
      </c>
      <c r="Q41" s="95">
        <f t="shared" si="32"/>
        <v>245000</v>
      </c>
      <c r="R41" s="93">
        <f>IF(C41="freelance",0,IF(AND(D41="",F41&gt;0,G41="ok"),100000,IF(AND(D41="",F41&gt;0,G41=""),50000,IF(AND(D41="",F41=0,G41=""),50000,0))))</f>
        <v>0</v>
      </c>
      <c r="S41" s="93">
        <f>IF(OR(C40="freelance",NOT(E41="")),0,(P41)*1000)</f>
        <v>7000</v>
      </c>
      <c r="T41" s="93">
        <f t="shared" si="33"/>
        <v>0</v>
      </c>
      <c r="U41" s="93">
        <f>IF(OR(C40="freelance",C40=""),0,IF(H41="+",P41*data!$G$2,IF(H41="-",0,P41*data!$H$2)))</f>
        <v>0</v>
      </c>
      <c r="V41" s="93"/>
      <c r="W41" s="93">
        <v>15550</v>
      </c>
      <c r="X41" s="93"/>
      <c r="Y41" s="93"/>
      <c r="Z41" s="93"/>
      <c r="AA41" s="93"/>
      <c r="AB41" s="96">
        <f t="shared" si="30"/>
        <v>268000</v>
      </c>
      <c r="AC41" s="10" t="s">
        <v>42</v>
      </c>
      <c r="AD41" s="122" t="str">
        <f t="shared" si="31"/>
        <v>gilang</v>
      </c>
    </row>
    <row r="42" spans="1:31" s="116" customFormat="1" ht="30" customHeight="1" x14ac:dyDescent="0.35">
      <c r="A42" s="82">
        <v>5</v>
      </c>
      <c r="B42" s="107" t="s">
        <v>125</v>
      </c>
      <c r="C42" s="108" t="s">
        <v>15</v>
      </c>
      <c r="D42" s="109">
        <v>0</v>
      </c>
      <c r="E42" s="109"/>
      <c r="F42" s="109">
        <v>0</v>
      </c>
      <c r="G42" s="109"/>
      <c r="H42" s="110"/>
      <c r="I42" s="109"/>
      <c r="J42" s="111"/>
      <c r="K42" s="107"/>
      <c r="L42" s="111"/>
      <c r="M42" s="107"/>
      <c r="N42" s="111"/>
      <c r="O42" s="108">
        <f>N42*data!$D$2</f>
        <v>0</v>
      </c>
      <c r="P42" s="107">
        <f t="shared" si="32"/>
        <v>0</v>
      </c>
      <c r="Q42" s="120">
        <f t="shared" si="32"/>
        <v>0</v>
      </c>
      <c r="R42" s="113">
        <f>IF(C42="freelance",0,IF(AND(D42="",F42&gt;0,G42="ok"),100000,IF(AND(D42="",F42&gt;0,G42=""),50000,IF(AND(D42="",F42=0,G42=""),50000,0))))</f>
        <v>0</v>
      </c>
      <c r="S42" s="113">
        <f>IF(OR(C42="freelance",NOT(E42="")),0,(P42)*1000)</f>
        <v>0</v>
      </c>
      <c r="T42" s="113">
        <f t="shared" si="33"/>
        <v>0</v>
      </c>
      <c r="U42" s="113">
        <f>IF(OR(C42="freelance",C42=""),0,IF(H42="+",P42*data!$G$2,IF(H42="-",0,P42*data!$H$2)))</f>
        <v>0</v>
      </c>
      <c r="V42" s="113"/>
      <c r="W42" s="111">
        <v>4200</v>
      </c>
      <c r="X42" s="113"/>
      <c r="Y42" s="113"/>
      <c r="Z42" s="113"/>
      <c r="AA42" s="113"/>
      <c r="AB42" s="114">
        <f t="shared" si="30"/>
        <v>4500</v>
      </c>
      <c r="AC42" s="115" t="s">
        <v>42</v>
      </c>
      <c r="AD42" s="122" t="str">
        <f t="shared" si="31"/>
        <v>hafis</v>
      </c>
      <c r="AE42" s="123" t="e">
        <f>W42/P42</f>
        <v>#DIV/0!</v>
      </c>
    </row>
    <row r="43" spans="1:31" ht="30" customHeight="1" x14ac:dyDescent="0.35">
      <c r="A43" s="82">
        <v>6</v>
      </c>
      <c r="B43" s="90" t="s">
        <v>128</v>
      </c>
      <c r="C43" s="126" t="s">
        <v>15</v>
      </c>
      <c r="D43" s="91">
        <v>0</v>
      </c>
      <c r="E43" s="91"/>
      <c r="F43" s="91">
        <v>0</v>
      </c>
      <c r="G43" s="91"/>
      <c r="H43" s="92"/>
      <c r="I43" s="91"/>
      <c r="J43" s="93"/>
      <c r="K43" s="90"/>
      <c r="L43" s="93"/>
      <c r="M43" s="90"/>
      <c r="N43" s="93"/>
      <c r="O43" s="90"/>
      <c r="P43" s="103">
        <f t="shared" si="32"/>
        <v>0</v>
      </c>
      <c r="Q43" s="105">
        <f t="shared" si="32"/>
        <v>0</v>
      </c>
      <c r="R43" s="104">
        <f>IF(C43="freelance",0,IF(AND(D43="",F43&gt;0,G43="ok"),100000,IF(AND(D43="",F43&gt;0,G43=""),50000,IF(AND(D43="",F43=0,G43=""),50000,0))))</f>
        <v>0</v>
      </c>
      <c r="S43" s="93">
        <f>IF(OR(C43="freelance",NOT(E43="")),0,(P43)*1000)</f>
        <v>0</v>
      </c>
      <c r="T43" s="93">
        <f t="shared" si="33"/>
        <v>0</v>
      </c>
      <c r="U43" s="93">
        <f>IF(OR(C43="freelance",C43=""),0,IF(H43="+",P43*data!$G$2,IF(H43="-",0,P43*data!$H$2)))</f>
        <v>0</v>
      </c>
      <c r="V43" s="93"/>
      <c r="W43" s="128">
        <v>16050</v>
      </c>
      <c r="X43" s="93"/>
      <c r="Y43" s="93"/>
      <c r="Z43" s="93"/>
      <c r="AA43" s="93"/>
      <c r="AB43" s="96">
        <f t="shared" si="30"/>
        <v>16500</v>
      </c>
      <c r="AC43" s="10" t="s">
        <v>42</v>
      </c>
      <c r="AD43" s="122" t="str">
        <f t="shared" si="31"/>
        <v>henbediona</v>
      </c>
    </row>
    <row r="44" spans="1:31" ht="30" customHeight="1" x14ac:dyDescent="0.35">
      <c r="A44" s="82">
        <v>7</v>
      </c>
      <c r="B44" s="107" t="s">
        <v>120</v>
      </c>
      <c r="C44" s="117" t="s">
        <v>15</v>
      </c>
      <c r="D44" s="118">
        <v>0</v>
      </c>
      <c r="E44" s="118">
        <v>0</v>
      </c>
      <c r="F44" s="118">
        <v>0</v>
      </c>
      <c r="G44" s="118"/>
      <c r="H44" s="119"/>
      <c r="I44" s="118"/>
      <c r="J44" s="111"/>
      <c r="K44" s="107"/>
      <c r="L44" s="111"/>
      <c r="M44" s="107"/>
      <c r="N44" s="111">
        <v>3</v>
      </c>
      <c r="O44" s="107">
        <f>N44*data!$D$2</f>
        <v>105000</v>
      </c>
      <c r="P44" s="124">
        <f t="shared" si="32"/>
        <v>3</v>
      </c>
      <c r="Q44" s="112">
        <f>K44+M44+O44</f>
        <v>105000</v>
      </c>
      <c r="R44" s="125">
        <f>IF(C44="freelance",0,IF(AND(D44="",F44&gt;0,G44="ok"),100000,IF(AND(D44="",F44&gt;0,G44=""),50000,IF(AND(D44="",F44=0,G44=""),50000,0))))</f>
        <v>0</v>
      </c>
      <c r="S44" s="111">
        <f>IF(OR(C44="freelance",NOT(E44="")),0,(P44)*1000)</f>
        <v>0</v>
      </c>
      <c r="T44" s="111">
        <f t="shared" si="33"/>
        <v>0</v>
      </c>
      <c r="U44" s="111">
        <f>IF(OR(C44="freelance",C44=""),0,IF(H44="+",P44*data!$G$2,IF(H44="-",0,P44*data!$H$2)))</f>
        <v>6000</v>
      </c>
      <c r="V44" s="111"/>
      <c r="W44" s="113">
        <v>5350</v>
      </c>
      <c r="X44" s="111"/>
      <c r="Y44" s="111"/>
      <c r="Z44" s="111"/>
      <c r="AA44" s="111"/>
      <c r="AB44" s="114">
        <f t="shared" si="30"/>
        <v>116500</v>
      </c>
      <c r="AC44" s="121" t="s">
        <v>42</v>
      </c>
      <c r="AD44" s="122" t="str">
        <f t="shared" si="31"/>
        <v>reza</v>
      </c>
    </row>
    <row r="45" spans="1:31" s="116" customFormat="1" ht="30" customHeight="1" x14ac:dyDescent="0.35">
      <c r="A45" s="82">
        <v>8</v>
      </c>
      <c r="B45" s="90" t="s">
        <v>130</v>
      </c>
      <c r="C45" s="101"/>
      <c r="D45" s="91"/>
      <c r="E45" s="91"/>
      <c r="F45" s="91"/>
      <c r="G45" s="91"/>
      <c r="H45" s="92"/>
      <c r="I45" s="91"/>
      <c r="J45" s="93"/>
      <c r="K45" s="90"/>
      <c r="L45" s="93"/>
      <c r="M45" s="90"/>
      <c r="N45" s="93"/>
      <c r="O45" s="107">
        <f>N45*data!$D$2</f>
        <v>0</v>
      </c>
      <c r="P45" s="90">
        <f t="shared" ref="P45:Q49" si="34">J45+L45+N45</f>
        <v>0</v>
      </c>
      <c r="Q45" s="127">
        <f t="shared" si="34"/>
        <v>0</v>
      </c>
      <c r="R45" s="93"/>
      <c r="S45" s="93"/>
      <c r="T45" s="93"/>
      <c r="U45" s="93"/>
      <c r="V45" s="93"/>
      <c r="W45" s="93">
        <v>7400</v>
      </c>
      <c r="X45" s="93"/>
      <c r="Y45" s="93"/>
      <c r="Z45" s="93"/>
      <c r="AA45" s="93"/>
      <c r="AB45" s="96">
        <f t="shared" si="30"/>
        <v>7500</v>
      </c>
      <c r="AC45" s="10"/>
      <c r="AD45" s="122" t="str">
        <f t="shared" si="31"/>
        <v>ridwan</v>
      </c>
      <c r="AE45" s="123" t="e">
        <f>W45/P45</f>
        <v>#DIV/0!</v>
      </c>
    </row>
    <row r="46" spans="1:31" ht="30" customHeight="1" x14ac:dyDescent="0.35">
      <c r="A46" s="82">
        <v>9</v>
      </c>
      <c r="B46" s="90" t="s">
        <v>129</v>
      </c>
      <c r="C46" s="101"/>
      <c r="D46" s="91"/>
      <c r="E46" s="91"/>
      <c r="F46" s="91"/>
      <c r="G46" s="91"/>
      <c r="H46" s="92"/>
      <c r="I46" s="91"/>
      <c r="J46" s="93"/>
      <c r="K46" s="90"/>
      <c r="L46" s="93"/>
      <c r="M46" s="90"/>
      <c r="N46" s="93"/>
      <c r="O46" s="107">
        <f>N46*data!$D$2</f>
        <v>0</v>
      </c>
      <c r="P46" s="90">
        <f t="shared" si="34"/>
        <v>0</v>
      </c>
      <c r="Q46" s="127">
        <f t="shared" si="34"/>
        <v>0</v>
      </c>
      <c r="R46" s="93"/>
      <c r="S46" s="93"/>
      <c r="T46" s="93"/>
      <c r="U46" s="93"/>
      <c r="V46" s="93"/>
      <c r="W46" s="93">
        <v>1600</v>
      </c>
      <c r="X46" s="93"/>
      <c r="Y46" s="93"/>
      <c r="Z46" s="93"/>
      <c r="AA46" s="93"/>
      <c r="AB46" s="96">
        <f t="shared" si="30"/>
        <v>2000</v>
      </c>
      <c r="AC46" s="10"/>
      <c r="AD46" s="122" t="str">
        <f t="shared" si="31"/>
        <v>rini</v>
      </c>
    </row>
    <row r="47" spans="1:31" s="116" customFormat="1" ht="30" customHeight="1" x14ac:dyDescent="0.35">
      <c r="A47" s="82">
        <v>10</v>
      </c>
      <c r="B47" s="90" t="s">
        <v>123</v>
      </c>
      <c r="C47" s="126" t="s">
        <v>15</v>
      </c>
      <c r="D47" s="91">
        <v>0</v>
      </c>
      <c r="E47" s="91"/>
      <c r="F47" s="91">
        <v>0</v>
      </c>
      <c r="G47" s="91"/>
      <c r="H47" s="92"/>
      <c r="I47" s="91"/>
      <c r="J47" s="93"/>
      <c r="K47" s="90"/>
      <c r="L47" s="93"/>
      <c r="M47" s="90"/>
      <c r="N47" s="93"/>
      <c r="O47" s="107">
        <f>N47*data!$D$2</f>
        <v>0</v>
      </c>
      <c r="P47" s="90">
        <f t="shared" si="34"/>
        <v>0</v>
      </c>
      <c r="Q47" s="127">
        <f t="shared" si="34"/>
        <v>0</v>
      </c>
      <c r="R47" s="93">
        <f>IF(C47="freelance",0,IF(AND(D47="",F47&gt;0,G47="ok"),100000,IF(AND(D47="",F47&gt;0,G47=""),50000,IF(AND(D47="",F47=0,G47=""),50000,0))))</f>
        <v>0</v>
      </c>
      <c r="S47" s="93">
        <f>IF(OR(C47="freelance",NOT(E47="")),0,(P47)*1000)</f>
        <v>0</v>
      </c>
      <c r="T47" s="93">
        <f>IF(AND(F47&gt;0,G47=""),50000,IF(AND(F47&gt;0,G47="ok"),F47*50000,0))</f>
        <v>0</v>
      </c>
      <c r="U47" s="93">
        <f>IF(OR(C47="freelance",C47=""),0,IF(H47="+",P47*data!$G$2,IF(H47="-",0,P47*data!$H$2)))</f>
        <v>0</v>
      </c>
      <c r="V47" s="93"/>
      <c r="W47" s="128">
        <v>1450</v>
      </c>
      <c r="X47" s="93"/>
      <c r="Y47" s="93"/>
      <c r="Z47" s="93"/>
      <c r="AA47" s="93"/>
      <c r="AB47" s="96">
        <f t="shared" si="30"/>
        <v>1500</v>
      </c>
      <c r="AC47" s="10" t="s">
        <v>42</v>
      </c>
      <c r="AD47" s="122" t="str">
        <f t="shared" si="31"/>
        <v>ronald</v>
      </c>
      <c r="AE47" s="123" t="e">
        <f>W47/P47</f>
        <v>#DIV/0!</v>
      </c>
    </row>
    <row r="48" spans="1:31" ht="30" customHeight="1" x14ac:dyDescent="0.35">
      <c r="A48" s="82">
        <v>11</v>
      </c>
      <c r="B48" s="90" t="s">
        <v>127</v>
      </c>
      <c r="C48" s="126" t="s">
        <v>15</v>
      </c>
      <c r="D48" s="91">
        <v>0</v>
      </c>
      <c r="E48" s="91"/>
      <c r="F48" s="91"/>
      <c r="G48" s="91"/>
      <c r="H48" s="92"/>
      <c r="I48" s="91"/>
      <c r="J48" s="93"/>
      <c r="K48" s="90"/>
      <c r="L48" s="93"/>
      <c r="M48" s="90"/>
      <c r="N48" s="93">
        <v>1</v>
      </c>
      <c r="O48" s="107">
        <f>N48*data!$D$2</f>
        <v>35000</v>
      </c>
      <c r="P48" s="90">
        <f t="shared" si="34"/>
        <v>1</v>
      </c>
      <c r="Q48" s="93">
        <f t="shared" si="34"/>
        <v>35000</v>
      </c>
      <c r="R48" s="93">
        <f>IF(C48="freelance",0,IF(AND(D48="",F48&gt;0,G48="ok"),100000,IF(AND(D48="",F48&gt;0,G48=""),50000,IF(AND(D48="",F48=0,G48=""),50000,0))))</f>
        <v>0</v>
      </c>
      <c r="S48" s="93">
        <f>IF(OR(C48="freelance",NOT(E48="")),0,(P48)*1000)</f>
        <v>1000</v>
      </c>
      <c r="T48" s="93">
        <f>IF(AND(F48&gt;0,G48=""),50000,IF(AND(F48&gt;0,G48="ok"),F48*50000,0))</f>
        <v>0</v>
      </c>
      <c r="U48" s="93">
        <f>IF(OR(C48="freelance",C48=""),0,IF(H48="+",P48*data!$G$2,IF(H48="-",0,P48*data!$H$2)))</f>
        <v>2000</v>
      </c>
      <c r="V48" s="93"/>
      <c r="W48" s="93">
        <v>5400</v>
      </c>
      <c r="X48" s="93"/>
      <c r="Y48" s="93"/>
      <c r="Z48" s="93"/>
      <c r="AA48" s="93"/>
      <c r="AB48" s="96">
        <f t="shared" si="30"/>
        <v>43500</v>
      </c>
      <c r="AC48" s="10"/>
      <c r="AD48" s="122" t="str">
        <f t="shared" si="31"/>
        <v>yulika</v>
      </c>
    </row>
    <row r="49" spans="1:30" ht="30" customHeight="1" x14ac:dyDescent="0.35">
      <c r="A49" s="82">
        <v>12</v>
      </c>
      <c r="B49" s="107"/>
      <c r="C49" s="117" t="s">
        <v>15</v>
      </c>
      <c r="D49" s="118">
        <v>0</v>
      </c>
      <c r="E49" s="118">
        <v>0</v>
      </c>
      <c r="F49" s="118">
        <v>0</v>
      </c>
      <c r="G49" s="118"/>
      <c r="H49" s="119"/>
      <c r="I49" s="118"/>
      <c r="J49" s="111"/>
      <c r="K49" s="107"/>
      <c r="L49" s="111"/>
      <c r="M49" s="107"/>
      <c r="N49" s="111"/>
      <c r="O49" s="107">
        <f>N49*data!$D$2</f>
        <v>0</v>
      </c>
      <c r="P49" s="107">
        <f t="shared" si="34"/>
        <v>0</v>
      </c>
      <c r="Q49" s="111">
        <f t="shared" si="34"/>
        <v>0</v>
      </c>
      <c r="R49" s="111">
        <f>IF(C49="freelance",0,IF(AND(D49="",F49&gt;0,G49="ok"),100000,IF(AND(D49="",F49&gt;0,G49=""),50000,IF(AND(D49="",F49=0,G49=""),50000,0))))</f>
        <v>0</v>
      </c>
      <c r="S49" s="111">
        <f>IF(OR(C49="freelance",NOT(E49="")),0,(P49)*1000)</f>
        <v>0</v>
      </c>
      <c r="T49" s="111">
        <f>IF(AND(F49&gt;0,G49=""),50000,IF(AND(F49&gt;0,G49="ok"),F49*50000,0))</f>
        <v>0</v>
      </c>
      <c r="U49" s="111">
        <f>IF(OR(C49="freelance",C49=""),0,IF(H49="+",P49*data!$G$2,IF(H49="-",0,P49*data!$H$2)))</f>
        <v>0</v>
      </c>
      <c r="V49" s="111"/>
      <c r="W49" s="111"/>
      <c r="X49" s="111"/>
      <c r="Y49" s="111"/>
      <c r="Z49" s="111"/>
      <c r="AA49" s="111"/>
      <c r="AB49" s="114">
        <f t="shared" si="30"/>
        <v>0</v>
      </c>
      <c r="AC49" s="121" t="s">
        <v>42</v>
      </c>
      <c r="AD49" s="122">
        <f t="shared" si="31"/>
        <v>0</v>
      </c>
    </row>
    <row r="50" spans="1:30" ht="30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4">
        <f>SUM(J38:J46)</f>
        <v>0</v>
      </c>
      <c r="K50" s="84">
        <f>SUM(K38:K45)</f>
        <v>0</v>
      </c>
      <c r="L50" s="84">
        <f>SUM(L38:L46)</f>
        <v>0</v>
      </c>
      <c r="M50" s="84">
        <f>SUM(M38:M45)</f>
        <v>0</v>
      </c>
      <c r="N50" s="84">
        <f>SUM(N38:N46)</f>
        <v>10</v>
      </c>
      <c r="O50" s="84">
        <f t="shared" ref="O50:V50" si="35">SUM(O38:O45)</f>
        <v>350000</v>
      </c>
      <c r="P50" s="84">
        <f t="shared" si="35"/>
        <v>10</v>
      </c>
      <c r="Q50" s="84">
        <f t="shared" si="35"/>
        <v>350000</v>
      </c>
      <c r="R50" s="84">
        <f t="shared" si="35"/>
        <v>0</v>
      </c>
      <c r="S50" s="84">
        <f t="shared" si="35"/>
        <v>7000</v>
      </c>
      <c r="T50" s="84">
        <f t="shared" si="35"/>
        <v>0</v>
      </c>
      <c r="U50" s="84">
        <f t="shared" si="35"/>
        <v>6000</v>
      </c>
      <c r="V50" s="84">
        <f t="shared" si="35"/>
        <v>0</v>
      </c>
      <c r="W50" s="84">
        <f>SUM(W38:W49)</f>
        <v>66050</v>
      </c>
      <c r="X50" s="84">
        <f>SUM(X38:X46)</f>
        <v>0</v>
      </c>
      <c r="Y50" s="84">
        <f>SUM(Y38:Y46)</f>
        <v>0</v>
      </c>
      <c r="Z50" s="84">
        <f>SUM(Z38:Z46)</f>
        <v>0</v>
      </c>
      <c r="AA50" s="84">
        <f>SUM(AA38:AA46)</f>
        <v>0</v>
      </c>
      <c r="AB50" s="84">
        <f>SUM(AB38:AB49)</f>
        <v>470000</v>
      </c>
      <c r="AC50" s="83"/>
    </row>
    <row r="51" spans="1:30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9" t="s">
        <v>118</v>
      </c>
      <c r="AB51" s="88">
        <f ca="1">NOW()</f>
        <v>45723.389082754627</v>
      </c>
      <c r="AC51" s="1"/>
    </row>
    <row r="52" spans="1:30" ht="21" x14ac:dyDescent="0.25">
      <c r="A52" s="66" t="s">
        <v>105</v>
      </c>
      <c r="AC52" s="1"/>
    </row>
    <row r="53" spans="1:30" ht="21" x14ac:dyDescent="0.25">
      <c r="A53" s="76"/>
      <c r="Q53" s="5"/>
      <c r="AB53" s="2" t="s">
        <v>119</v>
      </c>
      <c r="AC53" s="1"/>
    </row>
    <row r="54" spans="1:30" ht="15.75" x14ac:dyDescent="0.25">
      <c r="L54" s="5"/>
      <c r="M54" s="5"/>
      <c r="AB54" s="97"/>
      <c r="AC54" s="1"/>
    </row>
    <row r="55" spans="1:30" ht="15.75" x14ac:dyDescent="0.25">
      <c r="I55" s="5"/>
      <c r="P55" s="5"/>
      <c r="AC55" s="1"/>
    </row>
    <row r="56" spans="1:30" ht="15.75" x14ac:dyDescent="0.25">
      <c r="V56" s="5"/>
      <c r="AC56" s="1"/>
    </row>
    <row r="57" spans="1:30" ht="15.75" x14ac:dyDescent="0.25">
      <c r="C57" s="4"/>
      <c r="AC57" s="1"/>
    </row>
    <row r="58" spans="1:30" ht="15.75" x14ac:dyDescent="0.25">
      <c r="B58" s="3"/>
      <c r="C58" s="4"/>
      <c r="AC58" s="1"/>
    </row>
    <row r="59" spans="1:30" ht="15.75" x14ac:dyDescent="0.25">
      <c r="B59" s="3"/>
      <c r="C59" s="4"/>
      <c r="AC59" s="1"/>
    </row>
    <row r="60" spans="1:30" ht="15.75" x14ac:dyDescent="0.25">
      <c r="B60" s="3"/>
      <c r="C60" s="4"/>
      <c r="L60" s="5"/>
      <c r="M60" s="5"/>
      <c r="AC60" s="1"/>
    </row>
    <row r="61" spans="1:30" ht="15.75" x14ac:dyDescent="0.25">
      <c r="B61" s="4"/>
      <c r="AC61" s="1"/>
    </row>
    <row r="62" spans="1:30" ht="15.75" x14ac:dyDescent="0.25">
      <c r="AC62" s="1"/>
    </row>
    <row r="63" spans="1:30" ht="15.75" x14ac:dyDescent="0.25">
      <c r="AC63" s="1"/>
    </row>
    <row r="64" spans="1:30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  <row r="69" spans="29:29" ht="15.75" x14ac:dyDescent="0.25">
      <c r="AC69" s="1"/>
    </row>
    <row r="70" spans="29:29" ht="15.75" x14ac:dyDescent="0.25">
      <c r="AC70" s="1"/>
    </row>
    <row r="71" spans="29:29" ht="15.75" x14ac:dyDescent="0.25">
      <c r="AC71" s="1"/>
    </row>
  </sheetData>
  <sortState xmlns:xlrd2="http://schemas.microsoft.com/office/spreadsheetml/2017/richdata2" ref="A38:AD49">
    <sortCondition ref="B38:B49"/>
  </sortState>
  <mergeCells count="1">
    <mergeCell ref="A2:C2"/>
  </mergeCells>
  <pageMargins left="0.25" right="0.25" top="0.75" bottom="0.75" header="0.3" footer="0.3"/>
  <pageSetup paperSize="512" scale="5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100">
        <v>3</v>
      </c>
      <c r="B4" s="100">
        <v>30000</v>
      </c>
      <c r="C4" s="100">
        <v>29000</v>
      </c>
      <c r="D4" s="100">
        <v>29000</v>
      </c>
      <c r="E4" s="100">
        <v>29000</v>
      </c>
      <c r="F4" s="100">
        <v>29000</v>
      </c>
      <c r="G4" s="100">
        <v>3000</v>
      </c>
      <c r="H4" s="100">
        <v>2000</v>
      </c>
      <c r="I4" s="100">
        <v>50000</v>
      </c>
      <c r="J4" s="100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30" t="s">
        <v>29</v>
      </c>
      <c r="F11" s="130"/>
      <c r="G11" s="130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45723.389082754627</v>
      </c>
      <c r="E14">
        <f t="shared" ca="1" si="1"/>
        <v>6</v>
      </c>
      <c r="F14">
        <f t="shared" ca="1" si="2"/>
        <v>1</v>
      </c>
      <c r="G14">
        <f t="shared" ca="1" si="3"/>
        <v>17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45723.389082754627</v>
      </c>
      <c r="E20" s="85">
        <f t="shared" ca="1" si="4"/>
        <v>4</v>
      </c>
      <c r="F20" s="85">
        <f t="shared" ca="1" si="5"/>
        <v>11</v>
      </c>
      <c r="G20" s="85">
        <f t="shared" ca="1" si="6"/>
        <v>6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45723.389082754627</v>
      </c>
      <c r="E29" s="85">
        <f t="shared" ref="E29" ca="1" si="11">DATEDIF(C29,D29,"Y")</f>
        <v>3</v>
      </c>
      <c r="F29" s="85">
        <f t="shared" ref="F29" ca="1" si="12">DATEDIF(C29,D29,"ym")</f>
        <v>6</v>
      </c>
      <c r="G29" s="85">
        <f t="shared" ref="G29" ca="1" si="13">DATEDIF(C29,D29,"md")</f>
        <v>26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45723.389082754627</v>
      </c>
      <c r="E30" s="34">
        <f t="shared" ref="E30" ca="1" si="14">DATEDIF(C30,D30,"Y")</f>
        <v>3</v>
      </c>
      <c r="F30" s="34">
        <f t="shared" ref="F30" ca="1" si="15">DATEDIF(C30,D30,"ym")</f>
        <v>4</v>
      </c>
      <c r="G30" s="34">
        <f t="shared" ref="G30" ca="1" si="16">DATEDIF(C30,D30,"md")</f>
        <v>22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4" t="s">
        <v>53</v>
      </c>
      <c r="D1" s="135"/>
      <c r="E1" s="136"/>
      <c r="F1" s="134" t="s">
        <v>54</v>
      </c>
      <c r="G1" s="135"/>
      <c r="H1" s="136"/>
      <c r="I1" s="134" t="s">
        <v>55</v>
      </c>
      <c r="J1" s="135"/>
      <c r="K1" s="136"/>
      <c r="L1" s="134" t="s">
        <v>56</v>
      </c>
      <c r="M1" s="135"/>
      <c r="N1" s="136"/>
      <c r="O1" s="134" t="s">
        <v>57</v>
      </c>
      <c r="P1" s="135"/>
      <c r="Q1" s="136"/>
      <c r="R1" s="134" t="s">
        <v>58</v>
      </c>
      <c r="S1" s="135"/>
      <c r="T1" s="136"/>
      <c r="U1" s="134" t="s">
        <v>59</v>
      </c>
      <c r="V1" s="135"/>
      <c r="W1" s="136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31" t="s">
        <v>53</v>
      </c>
      <c r="D35" s="132"/>
      <c r="E35" s="133"/>
      <c r="F35" s="131" t="s">
        <v>54</v>
      </c>
      <c r="G35" s="132"/>
      <c r="H35" s="133"/>
      <c r="I35" s="131" t="s">
        <v>55</v>
      </c>
      <c r="J35" s="132"/>
      <c r="K35" s="133"/>
      <c r="L35" s="131" t="s">
        <v>56</v>
      </c>
      <c r="M35" s="132"/>
      <c r="N35" s="133"/>
      <c r="O35" s="131" t="s">
        <v>57</v>
      </c>
      <c r="P35" s="132"/>
      <c r="Q35" s="133"/>
      <c r="R35" s="131" t="s">
        <v>58</v>
      </c>
      <c r="S35" s="132"/>
      <c r="T35" s="133"/>
      <c r="U35" s="131" t="s">
        <v>59</v>
      </c>
      <c r="V35" s="132"/>
      <c r="W35" s="133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102"/>
  </cols>
  <sheetData>
    <row r="14" spans="16:16" x14ac:dyDescent="0.25">
      <c r="P14" s="102">
        <v>12500</v>
      </c>
    </row>
    <row r="15" spans="16:16" x14ac:dyDescent="0.25">
      <c r="P15" s="10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2025-03-07T02:36:24Z</cp:lastPrinted>
  <dcterms:created xsi:type="dcterms:W3CDTF">2019-08-11T08:31:27Z</dcterms:created>
  <dcterms:modified xsi:type="dcterms:W3CDTF">2025-03-07T02:39:12Z</dcterms:modified>
</cp:coreProperties>
</file>