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C:\IBB\Finance\"/>
    </mc:Choice>
  </mc:AlternateContent>
  <xr:revisionPtr revIDLastSave="0" documentId="13_ncr:1_{6949494C-90C0-486C-B0EE-B10373A29FB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OA Final KI 300719" sheetId="1" r:id="rId1"/>
    <sheet name="Journal Entries" sheetId="2" r:id="rId2"/>
    <sheet name="Fixed Aset" sheetId="6" r:id="rId3"/>
    <sheet name="USD Rate BI" sheetId="5" r:id="rId4"/>
  </sheets>
  <definedNames>
    <definedName name="_xlnm._FilterDatabase" localSheetId="1" hidden="1">'Journal Entries'!$B$6:$H$6785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785" i="2" l="1"/>
  <c r="H6784" i="2"/>
  <c r="H6783" i="2"/>
  <c r="H6782" i="2"/>
  <c r="H6781" i="2"/>
  <c r="H6780" i="2"/>
  <c r="H6779" i="2"/>
  <c r="H6778" i="2"/>
  <c r="H6777" i="2"/>
  <c r="H6776" i="2"/>
  <c r="H6775" i="2"/>
  <c r="H6774" i="2"/>
  <c r="H6773" i="2"/>
  <c r="H6772" i="2"/>
  <c r="H6771" i="2"/>
  <c r="H6770" i="2"/>
  <c r="H6769" i="2"/>
  <c r="H6768" i="2"/>
  <c r="H6767" i="2"/>
  <c r="H6766" i="2"/>
  <c r="H6765" i="2"/>
  <c r="H6764" i="2"/>
  <c r="H6763" i="2"/>
  <c r="H6762" i="2"/>
  <c r="H6761" i="2"/>
  <c r="H6760" i="2"/>
  <c r="H6759" i="2"/>
  <c r="H6758" i="2"/>
  <c r="H6757" i="2"/>
  <c r="H6756" i="2"/>
  <c r="H6755" i="2"/>
  <c r="H6754" i="2"/>
  <c r="H6753" i="2"/>
  <c r="H6752" i="2"/>
  <c r="H6751" i="2"/>
  <c r="H6750" i="2"/>
  <c r="H6749" i="2"/>
  <c r="H6748" i="2"/>
  <c r="H6747" i="2"/>
  <c r="H6746" i="2"/>
  <c r="H6745" i="2"/>
  <c r="H6744" i="2"/>
  <c r="H6743" i="2"/>
  <c r="H6742" i="2"/>
  <c r="H6741" i="2"/>
  <c r="H6740" i="2"/>
  <c r="H6739" i="2"/>
  <c r="H6738" i="2"/>
  <c r="H6737" i="2"/>
  <c r="H6736" i="2"/>
  <c r="H6735" i="2"/>
  <c r="H6734" i="2"/>
  <c r="H6733" i="2"/>
  <c r="H6732" i="2"/>
  <c r="H6731" i="2"/>
  <c r="H6730" i="2"/>
  <c r="H6729" i="2"/>
  <c r="H6728" i="2"/>
  <c r="H6727" i="2"/>
  <c r="H6726" i="2"/>
  <c r="H6725" i="2"/>
  <c r="H6724" i="2"/>
  <c r="H6723" i="2"/>
  <c r="H6722" i="2"/>
  <c r="H6721" i="2"/>
  <c r="H6720" i="2"/>
  <c r="H6719" i="2"/>
  <c r="H6718" i="2"/>
  <c r="H6717" i="2"/>
  <c r="H6716" i="2"/>
  <c r="H6715" i="2"/>
  <c r="H6714" i="2"/>
  <c r="H6713" i="2"/>
  <c r="H6712" i="2"/>
  <c r="H6711" i="2"/>
  <c r="H6710" i="2"/>
  <c r="H6709" i="2"/>
  <c r="H6708" i="2"/>
  <c r="H6707" i="2"/>
  <c r="H6706" i="2"/>
  <c r="H6705" i="2"/>
  <c r="H6704" i="2"/>
  <c r="H6703" i="2"/>
  <c r="H6702" i="2"/>
  <c r="H6701" i="2"/>
  <c r="H6700" i="2"/>
  <c r="H6699" i="2"/>
  <c r="H6698" i="2"/>
  <c r="H6697" i="2"/>
  <c r="H6696" i="2"/>
  <c r="H6695" i="2"/>
  <c r="H6694" i="2"/>
  <c r="H6693" i="2"/>
  <c r="H6692" i="2"/>
  <c r="H6691" i="2"/>
  <c r="H6690" i="2"/>
  <c r="H6689" i="2"/>
  <c r="H6688" i="2"/>
  <c r="H6687" i="2"/>
  <c r="H6686" i="2"/>
  <c r="H6685" i="2"/>
  <c r="H6684" i="2"/>
  <c r="H6683" i="2"/>
  <c r="H6682" i="2"/>
  <c r="H6681" i="2"/>
  <c r="H6680" i="2"/>
  <c r="H6679" i="2"/>
  <c r="H6678" i="2"/>
  <c r="H6677" i="2"/>
  <c r="H6676" i="2"/>
  <c r="H6675" i="2"/>
  <c r="H6674" i="2"/>
  <c r="H6673" i="2"/>
  <c r="H6672" i="2"/>
  <c r="H6671" i="2"/>
  <c r="H6670" i="2"/>
  <c r="H6669" i="2"/>
  <c r="H6668" i="2"/>
  <c r="H6667" i="2"/>
  <c r="H6666" i="2"/>
  <c r="H6665" i="2"/>
  <c r="H6664" i="2"/>
  <c r="H6663" i="2"/>
  <c r="H6662" i="2"/>
  <c r="H6661" i="2"/>
  <c r="H6660" i="2"/>
  <c r="H6659" i="2"/>
  <c r="H6658" i="2"/>
  <c r="H6657" i="2"/>
  <c r="H6656" i="2"/>
  <c r="H6655" i="2"/>
  <c r="H6654" i="2"/>
  <c r="H6653" i="2"/>
  <c r="H6652" i="2"/>
  <c r="H6651" i="2"/>
  <c r="H6650" i="2"/>
  <c r="H6649" i="2"/>
  <c r="H6648" i="2"/>
  <c r="H6647" i="2"/>
  <c r="H6646" i="2"/>
  <c r="H6645" i="2"/>
  <c r="H6644" i="2"/>
  <c r="H6643" i="2"/>
  <c r="H6642" i="2"/>
  <c r="H6641" i="2"/>
  <c r="H6640" i="2"/>
  <c r="H6639" i="2"/>
  <c r="H6638" i="2"/>
  <c r="H6637" i="2"/>
  <c r="H6636" i="2"/>
  <c r="H6635" i="2"/>
  <c r="H6634" i="2"/>
  <c r="H6633" i="2"/>
  <c r="H6632" i="2"/>
  <c r="H6631" i="2"/>
  <c r="H6630" i="2"/>
  <c r="H6629" i="2"/>
  <c r="H6628" i="2"/>
  <c r="H6627" i="2"/>
  <c r="H6626" i="2"/>
  <c r="H6625" i="2"/>
  <c r="H6624" i="2"/>
  <c r="H6623" i="2"/>
  <c r="H6622" i="2"/>
  <c r="H6621" i="2"/>
  <c r="H6620" i="2"/>
  <c r="H6619" i="2"/>
  <c r="H6618" i="2"/>
  <c r="H6617" i="2"/>
  <c r="H6616" i="2"/>
  <c r="H6615" i="2"/>
  <c r="H6614" i="2"/>
  <c r="H6613" i="2"/>
  <c r="H6612" i="2"/>
  <c r="H6611" i="2"/>
  <c r="H6610" i="2"/>
  <c r="F502" i="1"/>
  <c r="H3499" i="2"/>
  <c r="H5261" i="2"/>
  <c r="F501" i="1"/>
  <c r="H3832" i="2"/>
  <c r="H3833" i="2"/>
  <c r="H3834" i="2"/>
  <c r="F953" i="1"/>
  <c r="H1959" i="2"/>
  <c r="H2177" i="2"/>
  <c r="H2523" i="2"/>
  <c r="H3085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2408" i="2"/>
  <c r="H2409" i="2"/>
  <c r="H2410" i="2"/>
  <c r="H2411" i="2"/>
  <c r="H2412" i="2"/>
  <c r="H2413" i="2"/>
  <c r="H2414" i="2"/>
  <c r="H2415" i="2"/>
  <c r="H2416" i="2"/>
  <c r="H2417" i="2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H2434" i="2"/>
  <c r="H2435" i="2"/>
  <c r="H2436" i="2"/>
  <c r="H2437" i="2"/>
  <c r="H2438" i="2"/>
  <c r="H2439" i="2"/>
  <c r="H2440" i="2"/>
  <c r="H2441" i="2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H2506" i="2"/>
  <c r="H2507" i="2"/>
  <c r="H2508" i="2"/>
  <c r="H2509" i="2"/>
  <c r="H2510" i="2"/>
  <c r="H2511" i="2"/>
  <c r="H2512" i="2"/>
  <c r="H2513" i="2"/>
  <c r="H2514" i="2"/>
  <c r="H2515" i="2"/>
  <c r="H2516" i="2"/>
  <c r="H2517" i="2"/>
  <c r="H2518" i="2"/>
  <c r="H2519" i="2"/>
  <c r="H2520" i="2"/>
  <c r="H2521" i="2"/>
  <c r="H2522" i="2"/>
  <c r="H2524" i="2"/>
  <c r="H2525" i="2"/>
  <c r="H2526" i="2"/>
  <c r="H2527" i="2"/>
  <c r="H2528" i="2"/>
  <c r="H2529" i="2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H2562" i="2"/>
  <c r="H2563" i="2"/>
  <c r="H2564" i="2"/>
  <c r="H2565" i="2"/>
  <c r="H2566" i="2"/>
  <c r="H2567" i="2"/>
  <c r="H2568" i="2"/>
  <c r="H2569" i="2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H2633" i="2"/>
  <c r="H2634" i="2"/>
  <c r="H2635" i="2"/>
  <c r="H2636" i="2"/>
  <c r="H2637" i="2"/>
  <c r="H2638" i="2"/>
  <c r="H2639" i="2"/>
  <c r="H2640" i="2"/>
  <c r="H2641" i="2"/>
  <c r="H2642" i="2"/>
  <c r="H2643" i="2"/>
  <c r="H2644" i="2"/>
  <c r="H2645" i="2"/>
  <c r="H2646" i="2"/>
  <c r="H2647" i="2"/>
  <c r="H2648" i="2"/>
  <c r="H2649" i="2"/>
  <c r="H2650" i="2"/>
  <c r="H2651" i="2"/>
  <c r="H2652" i="2"/>
  <c r="H2653" i="2"/>
  <c r="H2654" i="2"/>
  <c r="H2655" i="2"/>
  <c r="H2656" i="2"/>
  <c r="H2657" i="2"/>
  <c r="H2658" i="2"/>
  <c r="H2659" i="2"/>
  <c r="H2660" i="2"/>
  <c r="H2661" i="2"/>
  <c r="H2662" i="2"/>
  <c r="H2663" i="2"/>
  <c r="H2664" i="2"/>
  <c r="H2665" i="2"/>
  <c r="H2666" i="2"/>
  <c r="H2667" i="2"/>
  <c r="H2668" i="2"/>
  <c r="H2669" i="2"/>
  <c r="H2670" i="2"/>
  <c r="H2671" i="2"/>
  <c r="H2672" i="2"/>
  <c r="H2673" i="2"/>
  <c r="H2674" i="2"/>
  <c r="H2675" i="2"/>
  <c r="H2676" i="2"/>
  <c r="H2677" i="2"/>
  <c r="H2678" i="2"/>
  <c r="H2679" i="2"/>
  <c r="H2680" i="2"/>
  <c r="H2681" i="2"/>
  <c r="H2682" i="2"/>
  <c r="H2683" i="2"/>
  <c r="H2684" i="2"/>
  <c r="H2685" i="2"/>
  <c r="H2686" i="2"/>
  <c r="H2687" i="2"/>
  <c r="H2688" i="2"/>
  <c r="H2689" i="2"/>
  <c r="H2690" i="2"/>
  <c r="H2691" i="2"/>
  <c r="H2692" i="2"/>
  <c r="H2693" i="2"/>
  <c r="H2694" i="2"/>
  <c r="H2695" i="2"/>
  <c r="H2696" i="2"/>
  <c r="H2697" i="2"/>
  <c r="H2698" i="2"/>
  <c r="H2699" i="2"/>
  <c r="H2700" i="2"/>
  <c r="H2701" i="2"/>
  <c r="H2702" i="2"/>
  <c r="H2703" i="2"/>
  <c r="H2704" i="2"/>
  <c r="H2705" i="2"/>
  <c r="H2706" i="2"/>
  <c r="H2707" i="2"/>
  <c r="H2708" i="2"/>
  <c r="H2709" i="2"/>
  <c r="H2710" i="2"/>
  <c r="H2711" i="2"/>
  <c r="H2712" i="2"/>
  <c r="H2713" i="2"/>
  <c r="H2714" i="2"/>
  <c r="H2715" i="2"/>
  <c r="H2716" i="2"/>
  <c r="H2717" i="2"/>
  <c r="H2718" i="2"/>
  <c r="H2719" i="2"/>
  <c r="H2720" i="2"/>
  <c r="H2721" i="2"/>
  <c r="H2722" i="2"/>
  <c r="H2723" i="2"/>
  <c r="H2724" i="2"/>
  <c r="H2725" i="2"/>
  <c r="H2726" i="2"/>
  <c r="H2727" i="2"/>
  <c r="H2728" i="2"/>
  <c r="H2729" i="2"/>
  <c r="H2730" i="2"/>
  <c r="H2731" i="2"/>
  <c r="H2732" i="2"/>
  <c r="H2733" i="2"/>
  <c r="H2734" i="2"/>
  <c r="H2735" i="2"/>
  <c r="H2736" i="2"/>
  <c r="H2737" i="2"/>
  <c r="H2738" i="2"/>
  <c r="H2739" i="2"/>
  <c r="H2740" i="2"/>
  <c r="H2741" i="2"/>
  <c r="H2742" i="2"/>
  <c r="H2743" i="2"/>
  <c r="H2744" i="2"/>
  <c r="H2745" i="2"/>
  <c r="H2746" i="2"/>
  <c r="H2747" i="2"/>
  <c r="H2748" i="2"/>
  <c r="H2749" i="2"/>
  <c r="H2750" i="2"/>
  <c r="H2751" i="2"/>
  <c r="H2752" i="2"/>
  <c r="H2753" i="2"/>
  <c r="H2754" i="2"/>
  <c r="H2755" i="2"/>
  <c r="H2756" i="2"/>
  <c r="H2757" i="2"/>
  <c r="H2758" i="2"/>
  <c r="H2759" i="2"/>
  <c r="H2760" i="2"/>
  <c r="H2761" i="2"/>
  <c r="H2762" i="2"/>
  <c r="H2763" i="2"/>
  <c r="H2764" i="2"/>
  <c r="H2765" i="2"/>
  <c r="H2766" i="2"/>
  <c r="H2767" i="2"/>
  <c r="H2768" i="2"/>
  <c r="H2769" i="2"/>
  <c r="H2770" i="2"/>
  <c r="H2771" i="2"/>
  <c r="H2772" i="2"/>
  <c r="H2773" i="2"/>
  <c r="H2774" i="2"/>
  <c r="H2775" i="2"/>
  <c r="H2776" i="2"/>
  <c r="H2777" i="2"/>
  <c r="H2778" i="2"/>
  <c r="H2779" i="2"/>
  <c r="H2780" i="2"/>
  <c r="H2781" i="2"/>
  <c r="H2782" i="2"/>
  <c r="H2783" i="2"/>
  <c r="H2784" i="2"/>
  <c r="H2785" i="2"/>
  <c r="H2786" i="2"/>
  <c r="H2787" i="2"/>
  <c r="H2788" i="2"/>
  <c r="H2789" i="2"/>
  <c r="H2790" i="2"/>
  <c r="H2791" i="2"/>
  <c r="H2792" i="2"/>
  <c r="H2793" i="2"/>
  <c r="H2794" i="2"/>
  <c r="H2795" i="2"/>
  <c r="H2796" i="2"/>
  <c r="H2797" i="2"/>
  <c r="H2798" i="2"/>
  <c r="H2799" i="2"/>
  <c r="H2800" i="2"/>
  <c r="H2801" i="2"/>
  <c r="H2802" i="2"/>
  <c r="H2803" i="2"/>
  <c r="H2804" i="2"/>
  <c r="H2805" i="2"/>
  <c r="H2806" i="2"/>
  <c r="H2807" i="2"/>
  <c r="H2808" i="2"/>
  <c r="H2809" i="2"/>
  <c r="H2810" i="2"/>
  <c r="H2811" i="2"/>
  <c r="H2812" i="2"/>
  <c r="H2813" i="2"/>
  <c r="H2814" i="2"/>
  <c r="H2815" i="2"/>
  <c r="H2816" i="2"/>
  <c r="H2817" i="2"/>
  <c r="H2818" i="2"/>
  <c r="H2819" i="2"/>
  <c r="H2820" i="2"/>
  <c r="H2821" i="2"/>
  <c r="H2822" i="2"/>
  <c r="H2823" i="2"/>
  <c r="H2824" i="2"/>
  <c r="H2825" i="2"/>
  <c r="H2826" i="2"/>
  <c r="H2827" i="2"/>
  <c r="H2828" i="2"/>
  <c r="H2829" i="2"/>
  <c r="H2830" i="2"/>
  <c r="H2831" i="2"/>
  <c r="H2832" i="2"/>
  <c r="H2833" i="2"/>
  <c r="H2834" i="2"/>
  <c r="H2835" i="2"/>
  <c r="H2836" i="2"/>
  <c r="H2837" i="2"/>
  <c r="H2838" i="2"/>
  <c r="H2839" i="2"/>
  <c r="H2840" i="2"/>
  <c r="H2841" i="2"/>
  <c r="H2842" i="2"/>
  <c r="H2843" i="2"/>
  <c r="H2844" i="2"/>
  <c r="H2845" i="2"/>
  <c r="H2846" i="2"/>
  <c r="H2847" i="2"/>
  <c r="H2848" i="2"/>
  <c r="H2849" i="2"/>
  <c r="H2850" i="2"/>
  <c r="H2851" i="2"/>
  <c r="H2852" i="2"/>
  <c r="H2853" i="2"/>
  <c r="H2854" i="2"/>
  <c r="H2855" i="2"/>
  <c r="H2856" i="2"/>
  <c r="H2857" i="2"/>
  <c r="H2858" i="2"/>
  <c r="H2859" i="2"/>
  <c r="H2860" i="2"/>
  <c r="H2861" i="2"/>
  <c r="H2862" i="2"/>
  <c r="H2863" i="2"/>
  <c r="H2864" i="2"/>
  <c r="H2865" i="2"/>
  <c r="H2866" i="2"/>
  <c r="H2867" i="2"/>
  <c r="H2868" i="2"/>
  <c r="H2869" i="2"/>
  <c r="H2870" i="2"/>
  <c r="H2871" i="2"/>
  <c r="H2872" i="2"/>
  <c r="H2873" i="2"/>
  <c r="H2874" i="2"/>
  <c r="H2875" i="2"/>
  <c r="H2876" i="2"/>
  <c r="H2877" i="2"/>
  <c r="H2878" i="2"/>
  <c r="H2879" i="2"/>
  <c r="H2880" i="2"/>
  <c r="H2881" i="2"/>
  <c r="H2882" i="2"/>
  <c r="H2883" i="2"/>
  <c r="H2884" i="2"/>
  <c r="H2885" i="2"/>
  <c r="H2886" i="2"/>
  <c r="H2887" i="2"/>
  <c r="H2888" i="2"/>
  <c r="H2889" i="2"/>
  <c r="H2890" i="2"/>
  <c r="H2891" i="2"/>
  <c r="H2892" i="2"/>
  <c r="H2893" i="2"/>
  <c r="H2894" i="2"/>
  <c r="H2895" i="2"/>
  <c r="H2896" i="2"/>
  <c r="H2897" i="2"/>
  <c r="H2898" i="2"/>
  <c r="H2899" i="2"/>
  <c r="H2900" i="2"/>
  <c r="H2901" i="2"/>
  <c r="H2902" i="2"/>
  <c r="H2903" i="2"/>
  <c r="H2904" i="2"/>
  <c r="H2905" i="2"/>
  <c r="H2906" i="2"/>
  <c r="H2907" i="2"/>
  <c r="H2908" i="2"/>
  <c r="H2909" i="2"/>
  <c r="H2910" i="2"/>
  <c r="H2911" i="2"/>
  <c r="H2912" i="2"/>
  <c r="H2913" i="2"/>
  <c r="H2914" i="2"/>
  <c r="H2915" i="2"/>
  <c r="H2916" i="2"/>
  <c r="H2917" i="2"/>
  <c r="H2918" i="2"/>
  <c r="H2919" i="2"/>
  <c r="H2920" i="2"/>
  <c r="H2921" i="2"/>
  <c r="H2922" i="2"/>
  <c r="H2923" i="2"/>
  <c r="H2924" i="2"/>
  <c r="H2925" i="2"/>
  <c r="H2926" i="2"/>
  <c r="H2927" i="2"/>
  <c r="H2928" i="2"/>
  <c r="H2929" i="2"/>
  <c r="H2930" i="2"/>
  <c r="H2931" i="2"/>
  <c r="H2932" i="2"/>
  <c r="H2933" i="2"/>
  <c r="H2934" i="2"/>
  <c r="H2935" i="2"/>
  <c r="H2936" i="2"/>
  <c r="H2937" i="2"/>
  <c r="H2938" i="2"/>
  <c r="H2939" i="2"/>
  <c r="H2940" i="2"/>
  <c r="H2941" i="2"/>
  <c r="H2942" i="2"/>
  <c r="H2943" i="2"/>
  <c r="H2944" i="2"/>
  <c r="H2945" i="2"/>
  <c r="H2946" i="2"/>
  <c r="H2947" i="2"/>
  <c r="H2948" i="2"/>
  <c r="H2949" i="2"/>
  <c r="H2950" i="2"/>
  <c r="H2951" i="2"/>
  <c r="H2952" i="2"/>
  <c r="H2953" i="2"/>
  <c r="H2954" i="2"/>
  <c r="H2955" i="2"/>
  <c r="H2956" i="2"/>
  <c r="H2957" i="2"/>
  <c r="H2958" i="2"/>
  <c r="H2959" i="2"/>
  <c r="H2960" i="2"/>
  <c r="H2961" i="2"/>
  <c r="H2962" i="2"/>
  <c r="H2963" i="2"/>
  <c r="H2964" i="2"/>
  <c r="H2965" i="2"/>
  <c r="H2966" i="2"/>
  <c r="H2967" i="2"/>
  <c r="H2968" i="2"/>
  <c r="H2969" i="2"/>
  <c r="H2970" i="2"/>
  <c r="H2971" i="2"/>
  <c r="H2972" i="2"/>
  <c r="H2973" i="2"/>
  <c r="H2974" i="2"/>
  <c r="H2975" i="2"/>
  <c r="H2976" i="2"/>
  <c r="H2977" i="2"/>
  <c r="H2978" i="2"/>
  <c r="H2979" i="2"/>
  <c r="H2980" i="2"/>
  <c r="H2981" i="2"/>
  <c r="H2982" i="2"/>
  <c r="H2983" i="2"/>
  <c r="H2984" i="2"/>
  <c r="H2985" i="2"/>
  <c r="H2986" i="2"/>
  <c r="H2987" i="2"/>
  <c r="H2988" i="2"/>
  <c r="H2989" i="2"/>
  <c r="H2990" i="2"/>
  <c r="H2991" i="2"/>
  <c r="H2992" i="2"/>
  <c r="H2993" i="2"/>
  <c r="H2994" i="2"/>
  <c r="H2995" i="2"/>
  <c r="H2996" i="2"/>
  <c r="H2997" i="2"/>
  <c r="H2998" i="2"/>
  <c r="H2999" i="2"/>
  <c r="H3000" i="2"/>
  <c r="H3001" i="2"/>
  <c r="H3002" i="2"/>
  <c r="H3003" i="2"/>
  <c r="H3004" i="2"/>
  <c r="H3005" i="2"/>
  <c r="H3006" i="2"/>
  <c r="H3007" i="2"/>
  <c r="H3008" i="2"/>
  <c r="H3009" i="2"/>
  <c r="H3010" i="2"/>
  <c r="H3011" i="2"/>
  <c r="H3012" i="2"/>
  <c r="H3013" i="2"/>
  <c r="H3014" i="2"/>
  <c r="H3015" i="2"/>
  <c r="H3016" i="2"/>
  <c r="H3017" i="2"/>
  <c r="H3018" i="2"/>
  <c r="H3019" i="2"/>
  <c r="H3020" i="2"/>
  <c r="H3021" i="2"/>
  <c r="H3022" i="2"/>
  <c r="H3023" i="2"/>
  <c r="H3024" i="2"/>
  <c r="H3025" i="2"/>
  <c r="H3026" i="2"/>
  <c r="H3027" i="2"/>
  <c r="H3028" i="2"/>
  <c r="H3029" i="2"/>
  <c r="H3030" i="2"/>
  <c r="H3031" i="2"/>
  <c r="H3032" i="2"/>
  <c r="H3033" i="2"/>
  <c r="H3034" i="2"/>
  <c r="H3035" i="2"/>
  <c r="H3036" i="2"/>
  <c r="H3037" i="2"/>
  <c r="H3038" i="2"/>
  <c r="H3039" i="2"/>
  <c r="H3040" i="2"/>
  <c r="H3041" i="2"/>
  <c r="H3042" i="2"/>
  <c r="H3043" i="2"/>
  <c r="H3044" i="2"/>
  <c r="H3045" i="2"/>
  <c r="H3046" i="2"/>
  <c r="H3047" i="2"/>
  <c r="H3048" i="2"/>
  <c r="H3049" i="2"/>
  <c r="H3050" i="2"/>
  <c r="H3051" i="2"/>
  <c r="H3052" i="2"/>
  <c r="H3053" i="2"/>
  <c r="H3054" i="2"/>
  <c r="H3055" i="2"/>
  <c r="H3056" i="2"/>
  <c r="H3057" i="2"/>
  <c r="H3058" i="2"/>
  <c r="H3059" i="2"/>
  <c r="H3060" i="2"/>
  <c r="H3061" i="2"/>
  <c r="H3062" i="2"/>
  <c r="H3063" i="2"/>
  <c r="H3064" i="2"/>
  <c r="H3065" i="2"/>
  <c r="H3066" i="2"/>
  <c r="H3067" i="2"/>
  <c r="H3068" i="2"/>
  <c r="H3069" i="2"/>
  <c r="H3070" i="2"/>
  <c r="H3071" i="2"/>
  <c r="H3072" i="2"/>
  <c r="H3073" i="2"/>
  <c r="H3074" i="2"/>
  <c r="H3075" i="2"/>
  <c r="H3076" i="2"/>
  <c r="H3077" i="2"/>
  <c r="H3078" i="2"/>
  <c r="H3079" i="2"/>
  <c r="H3080" i="2"/>
  <c r="H3081" i="2"/>
  <c r="H3082" i="2"/>
  <c r="H3083" i="2"/>
  <c r="H3084" i="2"/>
  <c r="H3086" i="2"/>
  <c r="H3087" i="2"/>
  <c r="H3088" i="2"/>
  <c r="H3089" i="2"/>
  <c r="H3090" i="2"/>
  <c r="H3091" i="2"/>
  <c r="H3092" i="2"/>
  <c r="H3093" i="2"/>
  <c r="H3094" i="2"/>
  <c r="H3095" i="2"/>
  <c r="H3096" i="2"/>
  <c r="H3097" i="2"/>
  <c r="H3098" i="2"/>
  <c r="H3099" i="2"/>
  <c r="H3100" i="2"/>
  <c r="H3101" i="2"/>
  <c r="H3102" i="2"/>
  <c r="H3103" i="2"/>
  <c r="H3104" i="2"/>
  <c r="H3105" i="2"/>
  <c r="H3106" i="2"/>
  <c r="H3107" i="2"/>
  <c r="H3108" i="2"/>
  <c r="H3109" i="2"/>
  <c r="H3110" i="2"/>
  <c r="H3111" i="2"/>
  <c r="H3112" i="2"/>
  <c r="H3113" i="2"/>
  <c r="H3114" i="2"/>
  <c r="H3115" i="2"/>
  <c r="H3116" i="2"/>
  <c r="H3117" i="2"/>
  <c r="H3118" i="2"/>
  <c r="H3119" i="2"/>
  <c r="H3120" i="2"/>
  <c r="H3121" i="2"/>
  <c r="H3122" i="2"/>
  <c r="H3123" i="2"/>
  <c r="H3124" i="2"/>
  <c r="H3125" i="2"/>
  <c r="H3126" i="2"/>
  <c r="H3127" i="2"/>
  <c r="H3128" i="2"/>
  <c r="H3129" i="2"/>
  <c r="H3130" i="2"/>
  <c r="H3131" i="2"/>
  <c r="H3132" i="2"/>
  <c r="H3133" i="2"/>
  <c r="H3134" i="2"/>
  <c r="H3135" i="2"/>
  <c r="H3136" i="2"/>
  <c r="H3137" i="2"/>
  <c r="H3138" i="2"/>
  <c r="H3139" i="2"/>
  <c r="H3140" i="2"/>
  <c r="H3141" i="2"/>
  <c r="H3142" i="2"/>
  <c r="H3143" i="2"/>
  <c r="H3144" i="2"/>
  <c r="H3145" i="2"/>
  <c r="H3146" i="2"/>
  <c r="H3147" i="2"/>
  <c r="H3148" i="2"/>
  <c r="H3149" i="2"/>
  <c r="H3150" i="2"/>
  <c r="H3151" i="2"/>
  <c r="H3152" i="2"/>
  <c r="H3153" i="2"/>
  <c r="H3154" i="2"/>
  <c r="H3155" i="2"/>
  <c r="H3156" i="2"/>
  <c r="H3157" i="2"/>
  <c r="H3158" i="2"/>
  <c r="H3159" i="2"/>
  <c r="H3160" i="2"/>
  <c r="H3161" i="2"/>
  <c r="H3162" i="2"/>
  <c r="H3163" i="2"/>
  <c r="H3164" i="2"/>
  <c r="H3165" i="2"/>
  <c r="H3166" i="2"/>
  <c r="H3167" i="2"/>
  <c r="H3168" i="2"/>
  <c r="H3169" i="2"/>
  <c r="H3170" i="2"/>
  <c r="H3171" i="2"/>
  <c r="H3172" i="2"/>
  <c r="H3173" i="2"/>
  <c r="H3174" i="2"/>
  <c r="H3175" i="2"/>
  <c r="H3176" i="2"/>
  <c r="H3177" i="2"/>
  <c r="H3178" i="2"/>
  <c r="H3179" i="2"/>
  <c r="H3180" i="2"/>
  <c r="H3181" i="2"/>
  <c r="H3182" i="2"/>
  <c r="H3183" i="2"/>
  <c r="H3184" i="2"/>
  <c r="H3185" i="2"/>
  <c r="H3186" i="2"/>
  <c r="H3187" i="2"/>
  <c r="H3188" i="2"/>
  <c r="H3189" i="2"/>
  <c r="H3190" i="2"/>
  <c r="H3191" i="2"/>
  <c r="H3192" i="2"/>
  <c r="H3193" i="2"/>
  <c r="H3194" i="2"/>
  <c r="H3195" i="2"/>
  <c r="H3196" i="2"/>
  <c r="H3197" i="2"/>
  <c r="H3198" i="2"/>
  <c r="H3199" i="2"/>
  <c r="H3200" i="2"/>
  <c r="H3201" i="2"/>
  <c r="H3202" i="2"/>
  <c r="H3203" i="2"/>
  <c r="H3204" i="2"/>
  <c r="H3205" i="2"/>
  <c r="H3206" i="2"/>
  <c r="H3207" i="2"/>
  <c r="H3208" i="2"/>
  <c r="H3209" i="2"/>
  <c r="H3210" i="2"/>
  <c r="H3211" i="2"/>
  <c r="H3212" i="2"/>
  <c r="H3213" i="2"/>
  <c r="H3214" i="2"/>
  <c r="H3215" i="2"/>
  <c r="H3216" i="2"/>
  <c r="H3217" i="2"/>
  <c r="H3218" i="2"/>
  <c r="H3219" i="2"/>
  <c r="H3220" i="2"/>
  <c r="H3221" i="2"/>
  <c r="H3222" i="2"/>
  <c r="H3223" i="2"/>
  <c r="H3224" i="2"/>
  <c r="H3225" i="2"/>
  <c r="H3226" i="2"/>
  <c r="H3227" i="2"/>
  <c r="H3228" i="2"/>
  <c r="H3229" i="2"/>
  <c r="H3230" i="2"/>
  <c r="H3231" i="2"/>
  <c r="H3232" i="2"/>
  <c r="H3233" i="2"/>
  <c r="H3234" i="2"/>
  <c r="H3235" i="2"/>
  <c r="H3236" i="2"/>
  <c r="H3237" i="2"/>
  <c r="H3238" i="2"/>
  <c r="H3239" i="2"/>
  <c r="H3240" i="2"/>
  <c r="H3241" i="2"/>
  <c r="H3242" i="2"/>
  <c r="H3243" i="2"/>
  <c r="H3244" i="2"/>
  <c r="H3245" i="2"/>
  <c r="H3246" i="2"/>
  <c r="H3247" i="2"/>
  <c r="H3248" i="2"/>
  <c r="H3249" i="2"/>
  <c r="H3250" i="2"/>
  <c r="H3251" i="2"/>
  <c r="H3252" i="2"/>
  <c r="H3253" i="2"/>
  <c r="H3254" i="2"/>
  <c r="H3255" i="2"/>
  <c r="H3256" i="2"/>
  <c r="H3257" i="2"/>
  <c r="H3258" i="2"/>
  <c r="H3259" i="2"/>
  <c r="H3260" i="2"/>
  <c r="H3261" i="2"/>
  <c r="H3262" i="2"/>
  <c r="H3263" i="2"/>
  <c r="H3264" i="2"/>
  <c r="H3265" i="2"/>
  <c r="H3266" i="2"/>
  <c r="H3267" i="2"/>
  <c r="H3268" i="2"/>
  <c r="H3269" i="2"/>
  <c r="H3270" i="2"/>
  <c r="H3271" i="2"/>
  <c r="H3272" i="2"/>
  <c r="H3273" i="2"/>
  <c r="H3274" i="2"/>
  <c r="H3275" i="2"/>
  <c r="H3276" i="2"/>
  <c r="H3277" i="2"/>
  <c r="H3278" i="2"/>
  <c r="H3279" i="2"/>
  <c r="H3280" i="2"/>
  <c r="H3281" i="2"/>
  <c r="H3282" i="2"/>
  <c r="H3283" i="2"/>
  <c r="H3284" i="2"/>
  <c r="H3285" i="2"/>
  <c r="H3286" i="2"/>
  <c r="H3287" i="2"/>
  <c r="H3288" i="2"/>
  <c r="H3289" i="2"/>
  <c r="H3290" i="2"/>
  <c r="H3291" i="2"/>
  <c r="H3292" i="2"/>
  <c r="H3293" i="2"/>
  <c r="H3294" i="2"/>
  <c r="H3295" i="2"/>
  <c r="H3296" i="2"/>
  <c r="H3297" i="2"/>
  <c r="H3298" i="2"/>
  <c r="H3299" i="2"/>
  <c r="H3300" i="2"/>
  <c r="H3301" i="2"/>
  <c r="H3302" i="2"/>
  <c r="H3303" i="2"/>
  <c r="H3304" i="2"/>
  <c r="H3305" i="2"/>
  <c r="H3306" i="2"/>
  <c r="H3307" i="2"/>
  <c r="H3308" i="2"/>
  <c r="H3309" i="2"/>
  <c r="H3310" i="2"/>
  <c r="H3311" i="2"/>
  <c r="H3312" i="2"/>
  <c r="H3313" i="2"/>
  <c r="H3314" i="2"/>
  <c r="H3315" i="2"/>
  <c r="H3316" i="2"/>
  <c r="H3317" i="2"/>
  <c r="H3318" i="2"/>
  <c r="H3319" i="2"/>
  <c r="H3320" i="2"/>
  <c r="H3321" i="2"/>
  <c r="H3322" i="2"/>
  <c r="H3323" i="2"/>
  <c r="H3324" i="2"/>
  <c r="H3325" i="2"/>
  <c r="H3326" i="2"/>
  <c r="H3327" i="2"/>
  <c r="H3328" i="2"/>
  <c r="H3329" i="2"/>
  <c r="H3330" i="2"/>
  <c r="H3331" i="2"/>
  <c r="H3332" i="2"/>
  <c r="H3333" i="2"/>
  <c r="H3334" i="2"/>
  <c r="H3335" i="2"/>
  <c r="H3336" i="2"/>
  <c r="H3337" i="2"/>
  <c r="H3338" i="2"/>
  <c r="H3339" i="2"/>
  <c r="H3340" i="2"/>
  <c r="H3341" i="2"/>
  <c r="H3342" i="2"/>
  <c r="H3343" i="2"/>
  <c r="H3344" i="2"/>
  <c r="H3345" i="2"/>
  <c r="H3346" i="2"/>
  <c r="H3347" i="2"/>
  <c r="H3348" i="2"/>
  <c r="H3349" i="2"/>
  <c r="H3350" i="2"/>
  <c r="H3351" i="2"/>
  <c r="H3352" i="2"/>
  <c r="H3353" i="2"/>
  <c r="H3354" i="2"/>
  <c r="H3355" i="2"/>
  <c r="H3356" i="2"/>
  <c r="H3357" i="2"/>
  <c r="H3358" i="2"/>
  <c r="H3359" i="2"/>
  <c r="H3360" i="2"/>
  <c r="H3361" i="2"/>
  <c r="H3362" i="2"/>
  <c r="H3363" i="2"/>
  <c r="H3364" i="2"/>
  <c r="H3365" i="2"/>
  <c r="H3366" i="2"/>
  <c r="H3367" i="2"/>
  <c r="H3368" i="2"/>
  <c r="H3369" i="2"/>
  <c r="H3370" i="2"/>
  <c r="H3371" i="2"/>
  <c r="H3372" i="2"/>
  <c r="H3373" i="2"/>
  <c r="H3374" i="2"/>
  <c r="H3375" i="2"/>
  <c r="H3376" i="2"/>
  <c r="H3377" i="2"/>
  <c r="H3378" i="2"/>
  <c r="H3379" i="2"/>
  <c r="H3380" i="2"/>
  <c r="H3381" i="2"/>
  <c r="H3382" i="2"/>
  <c r="H3383" i="2"/>
  <c r="H3384" i="2"/>
  <c r="H3385" i="2"/>
  <c r="H3386" i="2"/>
  <c r="H3387" i="2"/>
  <c r="H3388" i="2"/>
  <c r="H3389" i="2"/>
  <c r="H3390" i="2"/>
  <c r="H3391" i="2"/>
  <c r="H3392" i="2"/>
  <c r="H3393" i="2"/>
  <c r="H3394" i="2"/>
  <c r="H3395" i="2"/>
  <c r="H3396" i="2"/>
  <c r="H3397" i="2"/>
  <c r="H3398" i="2"/>
  <c r="H3399" i="2"/>
  <c r="H3400" i="2"/>
  <c r="H3401" i="2"/>
  <c r="H3402" i="2"/>
  <c r="H3403" i="2"/>
  <c r="H3404" i="2"/>
  <c r="H3405" i="2"/>
  <c r="H3406" i="2"/>
  <c r="H3407" i="2"/>
  <c r="H3408" i="2"/>
  <c r="H3409" i="2"/>
  <c r="H3410" i="2"/>
  <c r="H3411" i="2"/>
  <c r="H3412" i="2"/>
  <c r="H3413" i="2"/>
  <c r="H3414" i="2"/>
  <c r="H3415" i="2"/>
  <c r="H3416" i="2"/>
  <c r="H3417" i="2"/>
  <c r="H3418" i="2"/>
  <c r="H3419" i="2"/>
  <c r="H3420" i="2"/>
  <c r="H3421" i="2"/>
  <c r="H3422" i="2"/>
  <c r="H3423" i="2"/>
  <c r="H3424" i="2"/>
  <c r="H3425" i="2"/>
  <c r="H3426" i="2"/>
  <c r="H3427" i="2"/>
  <c r="H3428" i="2"/>
  <c r="H3429" i="2"/>
  <c r="H3430" i="2"/>
  <c r="H3431" i="2"/>
  <c r="H3432" i="2"/>
  <c r="H3433" i="2"/>
  <c r="H3434" i="2"/>
  <c r="H3435" i="2"/>
  <c r="H3436" i="2"/>
  <c r="H3437" i="2"/>
  <c r="H3438" i="2"/>
  <c r="H3439" i="2"/>
  <c r="H3440" i="2"/>
  <c r="H3441" i="2"/>
  <c r="H3442" i="2"/>
  <c r="H3443" i="2"/>
  <c r="H3444" i="2"/>
  <c r="H3445" i="2"/>
  <c r="H3446" i="2"/>
  <c r="H3447" i="2"/>
  <c r="H3448" i="2"/>
  <c r="H3449" i="2"/>
  <c r="H3450" i="2"/>
  <c r="H3451" i="2"/>
  <c r="H3452" i="2"/>
  <c r="H3453" i="2"/>
  <c r="H3454" i="2"/>
  <c r="H3455" i="2"/>
  <c r="H3456" i="2"/>
  <c r="H3457" i="2"/>
  <c r="H3458" i="2"/>
  <c r="H3459" i="2"/>
  <c r="H3460" i="2"/>
  <c r="H3461" i="2"/>
  <c r="H3462" i="2"/>
  <c r="H3463" i="2"/>
  <c r="H3464" i="2"/>
  <c r="H3465" i="2"/>
  <c r="H3466" i="2"/>
  <c r="H3467" i="2"/>
  <c r="H3468" i="2"/>
  <c r="H3469" i="2"/>
  <c r="H3470" i="2"/>
  <c r="H3471" i="2"/>
  <c r="H3472" i="2"/>
  <c r="H3473" i="2"/>
  <c r="H3474" i="2"/>
  <c r="H3475" i="2"/>
  <c r="H3476" i="2"/>
  <c r="H3477" i="2"/>
  <c r="H3478" i="2"/>
  <c r="H3479" i="2"/>
  <c r="H3480" i="2"/>
  <c r="H3481" i="2"/>
  <c r="H3482" i="2"/>
  <c r="H3483" i="2"/>
  <c r="H3484" i="2"/>
  <c r="H3485" i="2"/>
  <c r="H3486" i="2"/>
  <c r="H3487" i="2"/>
  <c r="H3488" i="2"/>
  <c r="H3489" i="2"/>
  <c r="H3490" i="2"/>
  <c r="H3491" i="2"/>
  <c r="H3492" i="2"/>
  <c r="H3493" i="2"/>
  <c r="H3494" i="2"/>
  <c r="H3495" i="2"/>
  <c r="H3496" i="2"/>
  <c r="H3497" i="2"/>
  <c r="H3498" i="2"/>
  <c r="H3500" i="2"/>
  <c r="H3501" i="2"/>
  <c r="H3502" i="2"/>
  <c r="H3503" i="2"/>
  <c r="H3504" i="2"/>
  <c r="H3505" i="2"/>
  <c r="H3506" i="2"/>
  <c r="H3507" i="2"/>
  <c r="H3508" i="2"/>
  <c r="H3509" i="2"/>
  <c r="H3510" i="2"/>
  <c r="H3511" i="2"/>
  <c r="H3512" i="2"/>
  <c r="H3513" i="2"/>
  <c r="H3514" i="2"/>
  <c r="H3515" i="2"/>
  <c r="H3516" i="2"/>
  <c r="H3517" i="2"/>
  <c r="H3518" i="2"/>
  <c r="H3519" i="2"/>
  <c r="H3520" i="2"/>
  <c r="H3521" i="2"/>
  <c r="H3522" i="2"/>
  <c r="H3523" i="2"/>
  <c r="H3524" i="2"/>
  <c r="H3525" i="2"/>
  <c r="H3526" i="2"/>
  <c r="H3527" i="2"/>
  <c r="H3528" i="2"/>
  <c r="H3529" i="2"/>
  <c r="H3530" i="2"/>
  <c r="H3531" i="2"/>
  <c r="H3532" i="2"/>
  <c r="H3533" i="2"/>
  <c r="H3534" i="2"/>
  <c r="H3535" i="2"/>
  <c r="H3536" i="2"/>
  <c r="H3537" i="2"/>
  <c r="H3538" i="2"/>
  <c r="H3539" i="2"/>
  <c r="H3540" i="2"/>
  <c r="H3541" i="2"/>
  <c r="H3542" i="2"/>
  <c r="H3543" i="2"/>
  <c r="H3544" i="2"/>
  <c r="H3545" i="2"/>
  <c r="H3546" i="2"/>
  <c r="H3547" i="2"/>
  <c r="H3548" i="2"/>
  <c r="H3549" i="2"/>
  <c r="H3550" i="2"/>
  <c r="H3551" i="2"/>
  <c r="H3552" i="2"/>
  <c r="H3553" i="2"/>
  <c r="H3554" i="2"/>
  <c r="H3555" i="2"/>
  <c r="H3556" i="2"/>
  <c r="H3557" i="2"/>
  <c r="H3558" i="2"/>
  <c r="H3559" i="2"/>
  <c r="H3560" i="2"/>
  <c r="H3561" i="2"/>
  <c r="H3562" i="2"/>
  <c r="H3563" i="2"/>
  <c r="H3564" i="2"/>
  <c r="H3565" i="2"/>
  <c r="H3566" i="2"/>
  <c r="H3567" i="2"/>
  <c r="H3568" i="2"/>
  <c r="H3569" i="2"/>
  <c r="H3570" i="2"/>
  <c r="H3571" i="2"/>
  <c r="H3572" i="2"/>
  <c r="H3573" i="2"/>
  <c r="H3574" i="2"/>
  <c r="H3575" i="2"/>
  <c r="H3576" i="2"/>
  <c r="H3577" i="2"/>
  <c r="H3578" i="2"/>
  <c r="H3579" i="2"/>
  <c r="H3580" i="2"/>
  <c r="H3581" i="2"/>
  <c r="H3582" i="2"/>
  <c r="H3583" i="2"/>
  <c r="H3584" i="2"/>
  <c r="H3585" i="2"/>
  <c r="H3586" i="2"/>
  <c r="H3587" i="2"/>
  <c r="H3588" i="2"/>
  <c r="H3589" i="2"/>
  <c r="H3590" i="2"/>
  <c r="H3591" i="2"/>
  <c r="H3592" i="2"/>
  <c r="H3593" i="2"/>
  <c r="H3594" i="2"/>
  <c r="H3595" i="2"/>
  <c r="H3596" i="2"/>
  <c r="H3597" i="2"/>
  <c r="H3598" i="2"/>
  <c r="H3599" i="2"/>
  <c r="H3600" i="2"/>
  <c r="H3601" i="2"/>
  <c r="H3602" i="2"/>
  <c r="H3603" i="2"/>
  <c r="H3604" i="2"/>
  <c r="H3605" i="2"/>
  <c r="H3606" i="2"/>
  <c r="H3607" i="2"/>
  <c r="H3608" i="2"/>
  <c r="H3609" i="2"/>
  <c r="H3610" i="2"/>
  <c r="H3611" i="2"/>
  <c r="H3612" i="2"/>
  <c r="H3613" i="2"/>
  <c r="H3614" i="2"/>
  <c r="H3615" i="2"/>
  <c r="H3616" i="2"/>
  <c r="H3617" i="2"/>
  <c r="H3618" i="2"/>
  <c r="H3619" i="2"/>
  <c r="H3620" i="2"/>
  <c r="H3621" i="2"/>
  <c r="H3622" i="2"/>
  <c r="H3623" i="2"/>
  <c r="H3624" i="2"/>
  <c r="H3625" i="2"/>
  <c r="H3626" i="2"/>
  <c r="H3627" i="2"/>
  <c r="H3628" i="2"/>
  <c r="H3629" i="2"/>
  <c r="H3630" i="2"/>
  <c r="H3631" i="2"/>
  <c r="H3632" i="2"/>
  <c r="H3633" i="2"/>
  <c r="H3634" i="2"/>
  <c r="H3635" i="2"/>
  <c r="H3636" i="2"/>
  <c r="H3637" i="2"/>
  <c r="H3638" i="2"/>
  <c r="H3639" i="2"/>
  <c r="H3640" i="2"/>
  <c r="H3641" i="2"/>
  <c r="H3642" i="2"/>
  <c r="H3643" i="2"/>
  <c r="H3644" i="2"/>
  <c r="H3645" i="2"/>
  <c r="H3646" i="2"/>
  <c r="H3647" i="2"/>
  <c r="H3648" i="2"/>
  <c r="H3649" i="2"/>
  <c r="H3650" i="2"/>
  <c r="H3651" i="2"/>
  <c r="H3652" i="2"/>
  <c r="H3653" i="2"/>
  <c r="H3654" i="2"/>
  <c r="H3655" i="2"/>
  <c r="H3656" i="2"/>
  <c r="H3657" i="2"/>
  <c r="H3658" i="2"/>
  <c r="H3659" i="2"/>
  <c r="H3660" i="2"/>
  <c r="H3661" i="2"/>
  <c r="H3662" i="2"/>
  <c r="H3663" i="2"/>
  <c r="H3664" i="2"/>
  <c r="H3665" i="2"/>
  <c r="H3666" i="2"/>
  <c r="H3667" i="2"/>
  <c r="H3668" i="2"/>
  <c r="H3669" i="2"/>
  <c r="H3670" i="2"/>
  <c r="H3671" i="2"/>
  <c r="H3672" i="2"/>
  <c r="H3673" i="2"/>
  <c r="H3674" i="2"/>
  <c r="H3675" i="2"/>
  <c r="H3676" i="2"/>
  <c r="H3677" i="2"/>
  <c r="H3678" i="2"/>
  <c r="H3679" i="2"/>
  <c r="H3680" i="2"/>
  <c r="H3681" i="2"/>
  <c r="H3682" i="2"/>
  <c r="H3683" i="2"/>
  <c r="H3684" i="2"/>
  <c r="H3685" i="2"/>
  <c r="H3686" i="2"/>
  <c r="H3687" i="2"/>
  <c r="H3688" i="2"/>
  <c r="H3689" i="2"/>
  <c r="H3690" i="2"/>
  <c r="H3691" i="2"/>
  <c r="H3692" i="2"/>
  <c r="H3693" i="2"/>
  <c r="H3694" i="2"/>
  <c r="H3695" i="2"/>
  <c r="H3696" i="2"/>
  <c r="H3697" i="2"/>
  <c r="H3698" i="2"/>
  <c r="H3699" i="2"/>
  <c r="H3700" i="2"/>
  <c r="H3701" i="2"/>
  <c r="H3702" i="2"/>
  <c r="H3703" i="2"/>
  <c r="H3704" i="2"/>
  <c r="H3705" i="2"/>
  <c r="H3706" i="2"/>
  <c r="H3707" i="2"/>
  <c r="H3708" i="2"/>
  <c r="H3709" i="2"/>
  <c r="H3710" i="2"/>
  <c r="H3711" i="2"/>
  <c r="H3712" i="2"/>
  <c r="H3713" i="2"/>
  <c r="H3714" i="2"/>
  <c r="H3715" i="2"/>
  <c r="H3716" i="2"/>
  <c r="H3717" i="2"/>
  <c r="H3718" i="2"/>
  <c r="H3719" i="2"/>
  <c r="H3720" i="2"/>
  <c r="H3721" i="2"/>
  <c r="H3722" i="2"/>
  <c r="H3723" i="2"/>
  <c r="H3724" i="2"/>
  <c r="H3725" i="2"/>
  <c r="H3726" i="2"/>
  <c r="H3727" i="2"/>
  <c r="H3728" i="2"/>
  <c r="H3729" i="2"/>
  <c r="H3730" i="2"/>
  <c r="H3731" i="2"/>
  <c r="H3732" i="2"/>
  <c r="H3733" i="2"/>
  <c r="H3734" i="2"/>
  <c r="H3735" i="2"/>
  <c r="H3736" i="2"/>
  <c r="H3737" i="2"/>
  <c r="H3738" i="2"/>
  <c r="H3739" i="2"/>
  <c r="H3740" i="2"/>
  <c r="H3741" i="2"/>
  <c r="H3742" i="2"/>
  <c r="H3743" i="2"/>
  <c r="H3744" i="2"/>
  <c r="H3745" i="2"/>
  <c r="H3746" i="2"/>
  <c r="H3747" i="2"/>
  <c r="H3748" i="2"/>
  <c r="H3749" i="2"/>
  <c r="H3750" i="2"/>
  <c r="H3751" i="2"/>
  <c r="H3752" i="2"/>
  <c r="H3753" i="2"/>
  <c r="H3754" i="2"/>
  <c r="H3755" i="2"/>
  <c r="H3756" i="2"/>
  <c r="H3757" i="2"/>
  <c r="H3758" i="2"/>
  <c r="H3759" i="2"/>
  <c r="H3760" i="2"/>
  <c r="H3761" i="2"/>
  <c r="H3762" i="2"/>
  <c r="H3763" i="2"/>
  <c r="H3764" i="2"/>
  <c r="H3765" i="2"/>
  <c r="H3766" i="2"/>
  <c r="H3767" i="2"/>
  <c r="H3768" i="2"/>
  <c r="H3769" i="2"/>
  <c r="H3770" i="2"/>
  <c r="H3771" i="2"/>
  <c r="H3772" i="2"/>
  <c r="H3773" i="2"/>
  <c r="H3774" i="2"/>
  <c r="H3775" i="2"/>
  <c r="H3776" i="2"/>
  <c r="H3777" i="2"/>
  <c r="H3778" i="2"/>
  <c r="H3779" i="2"/>
  <c r="H3780" i="2"/>
  <c r="H3781" i="2"/>
  <c r="H3782" i="2"/>
  <c r="H3783" i="2"/>
  <c r="H3784" i="2"/>
  <c r="H3785" i="2"/>
  <c r="H3786" i="2"/>
  <c r="H3787" i="2"/>
  <c r="H3788" i="2"/>
  <c r="H3789" i="2"/>
  <c r="H3790" i="2"/>
  <c r="H3791" i="2"/>
  <c r="H3792" i="2"/>
  <c r="H3793" i="2"/>
  <c r="H3794" i="2"/>
  <c r="H3795" i="2"/>
  <c r="H3796" i="2"/>
  <c r="H3797" i="2"/>
  <c r="H3798" i="2"/>
  <c r="H3799" i="2"/>
  <c r="H3800" i="2"/>
  <c r="H3801" i="2"/>
  <c r="H3802" i="2"/>
  <c r="H3803" i="2"/>
  <c r="H3804" i="2"/>
  <c r="H3805" i="2"/>
  <c r="H3806" i="2"/>
  <c r="H3807" i="2"/>
  <c r="H3808" i="2"/>
  <c r="H3809" i="2"/>
  <c r="H3810" i="2"/>
  <c r="H3811" i="2"/>
  <c r="H3812" i="2"/>
  <c r="H3813" i="2"/>
  <c r="H3814" i="2"/>
  <c r="H3815" i="2"/>
  <c r="H3816" i="2"/>
  <c r="H3817" i="2"/>
  <c r="H3818" i="2"/>
  <c r="H3819" i="2"/>
  <c r="H3820" i="2"/>
  <c r="H3821" i="2"/>
  <c r="H3822" i="2"/>
  <c r="H3823" i="2"/>
  <c r="H3824" i="2"/>
  <c r="H3825" i="2"/>
  <c r="H3826" i="2"/>
  <c r="H3827" i="2"/>
  <c r="H3828" i="2"/>
  <c r="H3829" i="2"/>
  <c r="H3830" i="2"/>
  <c r="H3831" i="2"/>
  <c r="H3835" i="2"/>
  <c r="H3836" i="2"/>
  <c r="H3837" i="2"/>
  <c r="H3838" i="2"/>
  <c r="H3839" i="2"/>
  <c r="H3840" i="2"/>
  <c r="H3841" i="2"/>
  <c r="H3842" i="2"/>
  <c r="H3843" i="2"/>
  <c r="H3844" i="2"/>
  <c r="H3845" i="2"/>
  <c r="H3846" i="2"/>
  <c r="H3847" i="2"/>
  <c r="H3848" i="2"/>
  <c r="H3849" i="2"/>
  <c r="H3850" i="2"/>
  <c r="H3851" i="2"/>
  <c r="H3852" i="2"/>
  <c r="H3853" i="2"/>
  <c r="H3854" i="2"/>
  <c r="H3855" i="2"/>
  <c r="H3856" i="2"/>
  <c r="H3857" i="2"/>
  <c r="H3858" i="2"/>
  <c r="H3859" i="2"/>
  <c r="H3860" i="2"/>
  <c r="H3861" i="2"/>
  <c r="H3862" i="2"/>
  <c r="H3863" i="2"/>
  <c r="H3864" i="2"/>
  <c r="H3865" i="2"/>
  <c r="H3866" i="2"/>
  <c r="H3867" i="2"/>
  <c r="H3868" i="2"/>
  <c r="H3869" i="2"/>
  <c r="H3870" i="2"/>
  <c r="H3871" i="2"/>
  <c r="H3872" i="2"/>
  <c r="H3873" i="2"/>
  <c r="H3874" i="2"/>
  <c r="H3875" i="2"/>
  <c r="H3876" i="2"/>
  <c r="H3877" i="2"/>
  <c r="H3878" i="2"/>
  <c r="H3879" i="2"/>
  <c r="H3880" i="2"/>
  <c r="H3881" i="2"/>
  <c r="H3882" i="2"/>
  <c r="H3883" i="2"/>
  <c r="H3884" i="2"/>
  <c r="H3885" i="2"/>
  <c r="H3886" i="2"/>
  <c r="H3887" i="2"/>
  <c r="H3888" i="2"/>
  <c r="H3889" i="2"/>
  <c r="H3890" i="2"/>
  <c r="H3891" i="2"/>
  <c r="H3892" i="2"/>
  <c r="H3893" i="2"/>
  <c r="H3894" i="2"/>
  <c r="H3895" i="2"/>
  <c r="H3896" i="2"/>
  <c r="H3897" i="2"/>
  <c r="H3898" i="2"/>
  <c r="H3899" i="2"/>
  <c r="H3900" i="2"/>
  <c r="H3901" i="2"/>
  <c r="H3902" i="2"/>
  <c r="H3903" i="2"/>
  <c r="H3904" i="2"/>
  <c r="H3905" i="2"/>
  <c r="H3906" i="2"/>
  <c r="H3907" i="2"/>
  <c r="H3908" i="2"/>
  <c r="H3909" i="2"/>
  <c r="H3910" i="2"/>
  <c r="H3911" i="2"/>
  <c r="H3912" i="2"/>
  <c r="H3913" i="2"/>
  <c r="H3914" i="2"/>
  <c r="H3915" i="2"/>
  <c r="H3916" i="2"/>
  <c r="H3917" i="2"/>
  <c r="H3918" i="2"/>
  <c r="H3919" i="2"/>
  <c r="H3920" i="2"/>
  <c r="H3921" i="2"/>
  <c r="H3922" i="2"/>
  <c r="H3923" i="2"/>
  <c r="H3924" i="2"/>
  <c r="H3925" i="2"/>
  <c r="H3926" i="2"/>
  <c r="H3927" i="2"/>
  <c r="H3928" i="2"/>
  <c r="H3929" i="2"/>
  <c r="H3930" i="2"/>
  <c r="H3931" i="2"/>
  <c r="H3932" i="2"/>
  <c r="H3933" i="2"/>
  <c r="H3934" i="2"/>
  <c r="H3935" i="2"/>
  <c r="H3936" i="2"/>
  <c r="H3937" i="2"/>
  <c r="H3938" i="2"/>
  <c r="H3939" i="2"/>
  <c r="H3940" i="2"/>
  <c r="H3941" i="2"/>
  <c r="H3942" i="2"/>
  <c r="H3943" i="2"/>
  <c r="H3944" i="2"/>
  <c r="H3945" i="2"/>
  <c r="H3946" i="2"/>
  <c r="H3947" i="2"/>
  <c r="H3948" i="2"/>
  <c r="H3949" i="2"/>
  <c r="H3950" i="2"/>
  <c r="H3951" i="2"/>
  <c r="H3952" i="2"/>
  <c r="H3953" i="2"/>
  <c r="H3954" i="2"/>
  <c r="H3955" i="2"/>
  <c r="H3956" i="2"/>
  <c r="H3957" i="2"/>
  <c r="H3958" i="2"/>
  <c r="H3959" i="2"/>
  <c r="H3960" i="2"/>
  <c r="H3961" i="2"/>
  <c r="H3962" i="2"/>
  <c r="H3963" i="2"/>
  <c r="H3964" i="2"/>
  <c r="H3965" i="2"/>
  <c r="H3966" i="2"/>
  <c r="H3967" i="2"/>
  <c r="H3968" i="2"/>
  <c r="H3969" i="2"/>
  <c r="H3970" i="2"/>
  <c r="H3971" i="2"/>
  <c r="H3972" i="2"/>
  <c r="H3973" i="2"/>
  <c r="H3974" i="2"/>
  <c r="H3975" i="2"/>
  <c r="H3976" i="2"/>
  <c r="H3977" i="2"/>
  <c r="H3978" i="2"/>
  <c r="H3979" i="2"/>
  <c r="H3980" i="2"/>
  <c r="H3981" i="2"/>
  <c r="H3982" i="2"/>
  <c r="H3983" i="2"/>
  <c r="H3984" i="2"/>
  <c r="H3985" i="2"/>
  <c r="H3986" i="2"/>
  <c r="H3987" i="2"/>
  <c r="H3988" i="2"/>
  <c r="H3989" i="2"/>
  <c r="H3990" i="2"/>
  <c r="H3991" i="2"/>
  <c r="H3992" i="2"/>
  <c r="H3993" i="2"/>
  <c r="H3994" i="2"/>
  <c r="H3995" i="2"/>
  <c r="H3996" i="2"/>
  <c r="H3997" i="2"/>
  <c r="H3998" i="2"/>
  <c r="H3999" i="2"/>
  <c r="H4000" i="2"/>
  <c r="H4001" i="2"/>
  <c r="H4002" i="2"/>
  <c r="H4003" i="2"/>
  <c r="H4004" i="2"/>
  <c r="H4005" i="2"/>
  <c r="H4006" i="2"/>
  <c r="H4007" i="2"/>
  <c r="H4008" i="2"/>
  <c r="H4009" i="2"/>
  <c r="H4010" i="2"/>
  <c r="H4011" i="2"/>
  <c r="H4012" i="2"/>
  <c r="H4013" i="2"/>
  <c r="H4014" i="2"/>
  <c r="H4015" i="2"/>
  <c r="H4016" i="2"/>
  <c r="H4017" i="2"/>
  <c r="H4018" i="2"/>
  <c r="H4019" i="2"/>
  <c r="H4020" i="2"/>
  <c r="H4021" i="2"/>
  <c r="H4022" i="2"/>
  <c r="H4023" i="2"/>
  <c r="H4024" i="2"/>
  <c r="H4025" i="2"/>
  <c r="H4026" i="2"/>
  <c r="H4027" i="2"/>
  <c r="H4028" i="2"/>
  <c r="H4029" i="2"/>
  <c r="H4030" i="2"/>
  <c r="H4031" i="2"/>
  <c r="H4032" i="2"/>
  <c r="H4033" i="2"/>
  <c r="H4034" i="2"/>
  <c r="H4035" i="2"/>
  <c r="H4036" i="2"/>
  <c r="H4037" i="2"/>
  <c r="H4038" i="2"/>
  <c r="H4039" i="2"/>
  <c r="H4040" i="2"/>
  <c r="H4041" i="2"/>
  <c r="H4042" i="2"/>
  <c r="H4043" i="2"/>
  <c r="H4044" i="2"/>
  <c r="H4045" i="2"/>
  <c r="H4046" i="2"/>
  <c r="H4047" i="2"/>
  <c r="H4048" i="2"/>
  <c r="H4049" i="2"/>
  <c r="H4050" i="2"/>
  <c r="H4051" i="2"/>
  <c r="H4052" i="2"/>
  <c r="H4053" i="2"/>
  <c r="H4054" i="2"/>
  <c r="H4055" i="2"/>
  <c r="H4056" i="2"/>
  <c r="H4057" i="2"/>
  <c r="H4058" i="2"/>
  <c r="H4059" i="2"/>
  <c r="H4060" i="2"/>
  <c r="H4061" i="2"/>
  <c r="H4062" i="2"/>
  <c r="H4063" i="2"/>
  <c r="H4064" i="2"/>
  <c r="H4065" i="2"/>
  <c r="H4066" i="2"/>
  <c r="H4067" i="2"/>
  <c r="H4068" i="2"/>
  <c r="H4069" i="2"/>
  <c r="H4070" i="2"/>
  <c r="H4071" i="2"/>
  <c r="H4072" i="2"/>
  <c r="H4073" i="2"/>
  <c r="H4074" i="2"/>
  <c r="H4075" i="2"/>
  <c r="H4076" i="2"/>
  <c r="H4077" i="2"/>
  <c r="H4078" i="2"/>
  <c r="H4079" i="2"/>
  <c r="H4080" i="2"/>
  <c r="H4081" i="2"/>
  <c r="H4082" i="2"/>
  <c r="H4083" i="2"/>
  <c r="H4084" i="2"/>
  <c r="H4085" i="2"/>
  <c r="H4086" i="2"/>
  <c r="H4087" i="2"/>
  <c r="H4088" i="2"/>
  <c r="H4089" i="2"/>
  <c r="H4090" i="2"/>
  <c r="H4091" i="2"/>
  <c r="H4092" i="2"/>
  <c r="H4093" i="2"/>
  <c r="H4094" i="2"/>
  <c r="H4095" i="2"/>
  <c r="H4096" i="2"/>
  <c r="H4097" i="2"/>
  <c r="H4098" i="2"/>
  <c r="H4099" i="2"/>
  <c r="H4100" i="2"/>
  <c r="H4101" i="2"/>
  <c r="H4102" i="2"/>
  <c r="H4103" i="2"/>
  <c r="H4104" i="2"/>
  <c r="H4105" i="2"/>
  <c r="H4106" i="2"/>
  <c r="H4107" i="2"/>
  <c r="H4108" i="2"/>
  <c r="H4109" i="2"/>
  <c r="H4110" i="2"/>
  <c r="H4111" i="2"/>
  <c r="H4112" i="2"/>
  <c r="H4113" i="2"/>
  <c r="H4114" i="2"/>
  <c r="H4115" i="2"/>
  <c r="H4116" i="2"/>
  <c r="H4117" i="2"/>
  <c r="H4118" i="2"/>
  <c r="H4119" i="2"/>
  <c r="H4120" i="2"/>
  <c r="H4121" i="2"/>
  <c r="H4122" i="2"/>
  <c r="H4123" i="2"/>
  <c r="H4124" i="2"/>
  <c r="H4125" i="2"/>
  <c r="H4126" i="2"/>
  <c r="H4127" i="2"/>
  <c r="H4128" i="2"/>
  <c r="H4129" i="2"/>
  <c r="H4130" i="2"/>
  <c r="H4131" i="2"/>
  <c r="H4132" i="2"/>
  <c r="H4133" i="2"/>
  <c r="H4134" i="2"/>
  <c r="H4135" i="2"/>
  <c r="H4136" i="2"/>
  <c r="H4137" i="2"/>
  <c r="H4138" i="2"/>
  <c r="H4139" i="2"/>
  <c r="H4140" i="2"/>
  <c r="H4141" i="2"/>
  <c r="H4142" i="2"/>
  <c r="H4143" i="2"/>
  <c r="H4144" i="2"/>
  <c r="H4145" i="2"/>
  <c r="H4146" i="2"/>
  <c r="H4147" i="2"/>
  <c r="H4148" i="2"/>
  <c r="H4149" i="2"/>
  <c r="H4150" i="2"/>
  <c r="H4151" i="2"/>
  <c r="H4152" i="2"/>
  <c r="H4153" i="2"/>
  <c r="H4154" i="2"/>
  <c r="H4155" i="2"/>
  <c r="H4156" i="2"/>
  <c r="H4157" i="2"/>
  <c r="H4158" i="2"/>
  <c r="H4159" i="2"/>
  <c r="H4160" i="2"/>
  <c r="H4161" i="2"/>
  <c r="H4162" i="2"/>
  <c r="H4163" i="2"/>
  <c r="H4164" i="2"/>
  <c r="H4165" i="2"/>
  <c r="H4166" i="2"/>
  <c r="H4167" i="2"/>
  <c r="H4168" i="2"/>
  <c r="H4169" i="2"/>
  <c r="H4170" i="2"/>
  <c r="H4171" i="2"/>
  <c r="H4172" i="2"/>
  <c r="H4173" i="2"/>
  <c r="H4174" i="2"/>
  <c r="H4175" i="2"/>
  <c r="H4176" i="2"/>
  <c r="H4177" i="2"/>
  <c r="H4178" i="2"/>
  <c r="H4179" i="2"/>
  <c r="H4180" i="2"/>
  <c r="H4181" i="2"/>
  <c r="H4182" i="2"/>
  <c r="H4183" i="2"/>
  <c r="H4184" i="2"/>
  <c r="H4185" i="2"/>
  <c r="H4186" i="2"/>
  <c r="H4187" i="2"/>
  <c r="H4188" i="2"/>
  <c r="H4189" i="2"/>
  <c r="H4190" i="2"/>
  <c r="H4191" i="2"/>
  <c r="H4192" i="2"/>
  <c r="H4193" i="2"/>
  <c r="H4194" i="2"/>
  <c r="H4195" i="2"/>
  <c r="H4196" i="2"/>
  <c r="H4197" i="2"/>
  <c r="H4198" i="2"/>
  <c r="H4199" i="2"/>
  <c r="H4200" i="2"/>
  <c r="H4201" i="2"/>
  <c r="H4202" i="2"/>
  <c r="H4203" i="2"/>
  <c r="H4204" i="2"/>
  <c r="H4205" i="2"/>
  <c r="H4206" i="2"/>
  <c r="H4207" i="2"/>
  <c r="H4208" i="2"/>
  <c r="H4209" i="2"/>
  <c r="H4210" i="2"/>
  <c r="H4211" i="2"/>
  <c r="H4212" i="2"/>
  <c r="H4213" i="2"/>
  <c r="H4214" i="2"/>
  <c r="H4215" i="2"/>
  <c r="H4216" i="2"/>
  <c r="H4217" i="2"/>
  <c r="H4218" i="2"/>
  <c r="H4219" i="2"/>
  <c r="H4220" i="2"/>
  <c r="H4221" i="2"/>
  <c r="H4222" i="2"/>
  <c r="H4223" i="2"/>
  <c r="H4224" i="2"/>
  <c r="H4225" i="2"/>
  <c r="H4226" i="2"/>
  <c r="H4227" i="2"/>
  <c r="H4228" i="2"/>
  <c r="H4229" i="2"/>
  <c r="H4230" i="2"/>
  <c r="H4231" i="2"/>
  <c r="H4232" i="2"/>
  <c r="H4233" i="2"/>
  <c r="H4234" i="2"/>
  <c r="H4235" i="2"/>
  <c r="H4236" i="2"/>
  <c r="H4237" i="2"/>
  <c r="H4238" i="2"/>
  <c r="H4239" i="2"/>
  <c r="H4240" i="2"/>
  <c r="H4241" i="2"/>
  <c r="H4242" i="2"/>
  <c r="H4243" i="2"/>
  <c r="H4244" i="2"/>
  <c r="H4245" i="2"/>
  <c r="H4246" i="2"/>
  <c r="H4247" i="2"/>
  <c r="H4248" i="2"/>
  <c r="H4249" i="2"/>
  <c r="H4250" i="2"/>
  <c r="H4251" i="2"/>
  <c r="H4252" i="2"/>
  <c r="H4253" i="2"/>
  <c r="H4254" i="2"/>
  <c r="H4255" i="2"/>
  <c r="H4256" i="2"/>
  <c r="H4257" i="2"/>
  <c r="H4258" i="2"/>
  <c r="H4259" i="2"/>
  <c r="H4260" i="2"/>
  <c r="H4261" i="2"/>
  <c r="H4262" i="2"/>
  <c r="H4263" i="2"/>
  <c r="H4264" i="2"/>
  <c r="H4265" i="2"/>
  <c r="H4266" i="2"/>
  <c r="H4267" i="2"/>
  <c r="H4268" i="2"/>
  <c r="H4269" i="2"/>
  <c r="H4270" i="2"/>
  <c r="H4271" i="2"/>
  <c r="H4272" i="2"/>
  <c r="H4273" i="2"/>
  <c r="H4274" i="2"/>
  <c r="H4275" i="2"/>
  <c r="H4276" i="2"/>
  <c r="H4277" i="2"/>
  <c r="H4278" i="2"/>
  <c r="H4279" i="2"/>
  <c r="H4280" i="2"/>
  <c r="H4281" i="2"/>
  <c r="H4282" i="2"/>
  <c r="H4283" i="2"/>
  <c r="H4284" i="2"/>
  <c r="H4285" i="2"/>
  <c r="H4286" i="2"/>
  <c r="H4287" i="2"/>
  <c r="H4288" i="2"/>
  <c r="H4289" i="2"/>
  <c r="H4290" i="2"/>
  <c r="H4291" i="2"/>
  <c r="H4292" i="2"/>
  <c r="H4293" i="2"/>
  <c r="H4294" i="2"/>
  <c r="H4295" i="2"/>
  <c r="H4296" i="2"/>
  <c r="H4297" i="2"/>
  <c r="H4298" i="2"/>
  <c r="H4299" i="2"/>
  <c r="H4300" i="2"/>
  <c r="H4301" i="2"/>
  <c r="H4302" i="2"/>
  <c r="H4303" i="2"/>
  <c r="H4304" i="2"/>
  <c r="H4305" i="2"/>
  <c r="H4306" i="2"/>
  <c r="H4307" i="2"/>
  <c r="H4308" i="2"/>
  <c r="H4309" i="2"/>
  <c r="H4310" i="2"/>
  <c r="H4311" i="2"/>
  <c r="H4312" i="2"/>
  <c r="H4313" i="2"/>
  <c r="H4314" i="2"/>
  <c r="H4315" i="2"/>
  <c r="H4316" i="2"/>
  <c r="H4317" i="2"/>
  <c r="H4318" i="2"/>
  <c r="H4319" i="2"/>
  <c r="H4320" i="2"/>
  <c r="H4321" i="2"/>
  <c r="H4322" i="2"/>
  <c r="H4323" i="2"/>
  <c r="H4324" i="2"/>
  <c r="H4325" i="2"/>
  <c r="H4326" i="2"/>
  <c r="H4327" i="2"/>
  <c r="H4328" i="2"/>
  <c r="H4329" i="2"/>
  <c r="H4330" i="2"/>
  <c r="H4331" i="2"/>
  <c r="H4332" i="2"/>
  <c r="H4333" i="2"/>
  <c r="H4334" i="2"/>
  <c r="H4335" i="2"/>
  <c r="H4336" i="2"/>
  <c r="H4337" i="2"/>
  <c r="H4338" i="2"/>
  <c r="H4339" i="2"/>
  <c r="H4340" i="2"/>
  <c r="H4341" i="2"/>
  <c r="H4342" i="2"/>
  <c r="H4343" i="2"/>
  <c r="H4344" i="2"/>
  <c r="H4345" i="2"/>
  <c r="H4346" i="2"/>
  <c r="H4347" i="2"/>
  <c r="H4348" i="2"/>
  <c r="H4349" i="2"/>
  <c r="H4350" i="2"/>
  <c r="H4351" i="2"/>
  <c r="H4352" i="2"/>
  <c r="H4353" i="2"/>
  <c r="H4354" i="2"/>
  <c r="H4355" i="2"/>
  <c r="H4356" i="2"/>
  <c r="H4357" i="2"/>
  <c r="H4358" i="2"/>
  <c r="H4359" i="2"/>
  <c r="H4360" i="2"/>
  <c r="H4361" i="2"/>
  <c r="H4362" i="2"/>
  <c r="H4363" i="2"/>
  <c r="H4364" i="2"/>
  <c r="H4365" i="2"/>
  <c r="H4366" i="2"/>
  <c r="H4367" i="2"/>
  <c r="H4368" i="2"/>
  <c r="H4369" i="2"/>
  <c r="H4370" i="2"/>
  <c r="H4371" i="2"/>
  <c r="H4372" i="2"/>
  <c r="H4373" i="2"/>
  <c r="H4374" i="2"/>
  <c r="H4375" i="2"/>
  <c r="H4376" i="2"/>
  <c r="H4377" i="2"/>
  <c r="H4378" i="2"/>
  <c r="H4379" i="2"/>
  <c r="H4380" i="2"/>
  <c r="H4381" i="2"/>
  <c r="H4382" i="2"/>
  <c r="H4383" i="2"/>
  <c r="H4384" i="2"/>
  <c r="H4385" i="2"/>
  <c r="H4386" i="2"/>
  <c r="H4387" i="2"/>
  <c r="H4388" i="2"/>
  <c r="H4389" i="2"/>
  <c r="H4390" i="2"/>
  <c r="H4391" i="2"/>
  <c r="H4392" i="2"/>
  <c r="H4393" i="2"/>
  <c r="H4394" i="2"/>
  <c r="H4395" i="2"/>
  <c r="H4396" i="2"/>
  <c r="H4397" i="2"/>
  <c r="H4398" i="2"/>
  <c r="H4399" i="2"/>
  <c r="H4400" i="2"/>
  <c r="H4401" i="2"/>
  <c r="H4402" i="2"/>
  <c r="H4403" i="2"/>
  <c r="H4404" i="2"/>
  <c r="H4405" i="2"/>
  <c r="H4406" i="2"/>
  <c r="H4407" i="2"/>
  <c r="H4408" i="2"/>
  <c r="H4409" i="2"/>
  <c r="H4410" i="2"/>
  <c r="H4411" i="2"/>
  <c r="H4412" i="2"/>
  <c r="H4413" i="2"/>
  <c r="H4414" i="2"/>
  <c r="H4415" i="2"/>
  <c r="H4416" i="2"/>
  <c r="H4417" i="2"/>
  <c r="H4418" i="2"/>
  <c r="H4419" i="2"/>
  <c r="H4420" i="2"/>
  <c r="H4421" i="2"/>
  <c r="H4422" i="2"/>
  <c r="H4423" i="2"/>
  <c r="H4424" i="2"/>
  <c r="H4425" i="2"/>
  <c r="H4426" i="2"/>
  <c r="H4427" i="2"/>
  <c r="H4428" i="2"/>
  <c r="H4429" i="2"/>
  <c r="H4430" i="2"/>
  <c r="H4431" i="2"/>
  <c r="H4432" i="2"/>
  <c r="H4433" i="2"/>
  <c r="H4434" i="2"/>
  <c r="H4435" i="2"/>
  <c r="H4436" i="2"/>
  <c r="H4437" i="2"/>
  <c r="H4438" i="2"/>
  <c r="H4439" i="2"/>
  <c r="H4440" i="2"/>
  <c r="H4441" i="2"/>
  <c r="H4442" i="2"/>
  <c r="H4443" i="2"/>
  <c r="H4444" i="2"/>
  <c r="H4445" i="2"/>
  <c r="H4446" i="2"/>
  <c r="H4447" i="2"/>
  <c r="H4448" i="2"/>
  <c r="H4449" i="2"/>
  <c r="H4450" i="2"/>
  <c r="H4451" i="2"/>
  <c r="H4452" i="2"/>
  <c r="H4453" i="2"/>
  <c r="H4454" i="2"/>
  <c r="H4455" i="2"/>
  <c r="H4456" i="2"/>
  <c r="H4457" i="2"/>
  <c r="H4458" i="2"/>
  <c r="H4459" i="2"/>
  <c r="H4460" i="2"/>
  <c r="H4461" i="2"/>
  <c r="H4462" i="2"/>
  <c r="H4463" i="2"/>
  <c r="H4464" i="2"/>
  <c r="H4465" i="2"/>
  <c r="H4466" i="2"/>
  <c r="H4467" i="2"/>
  <c r="H4468" i="2"/>
  <c r="H4469" i="2"/>
  <c r="H4470" i="2"/>
  <c r="H4471" i="2"/>
  <c r="H4472" i="2"/>
  <c r="H4473" i="2"/>
  <c r="H4474" i="2"/>
  <c r="H4475" i="2"/>
  <c r="H4476" i="2"/>
  <c r="H4477" i="2"/>
  <c r="H4478" i="2"/>
  <c r="H4479" i="2"/>
  <c r="H4480" i="2"/>
  <c r="H4481" i="2"/>
  <c r="H4482" i="2"/>
  <c r="H4483" i="2"/>
  <c r="H4484" i="2"/>
  <c r="H4485" i="2"/>
  <c r="H4486" i="2"/>
  <c r="H4487" i="2"/>
  <c r="H4488" i="2"/>
  <c r="H4489" i="2"/>
  <c r="H4490" i="2"/>
  <c r="H4491" i="2"/>
  <c r="H4492" i="2"/>
  <c r="H4493" i="2"/>
  <c r="H4494" i="2"/>
  <c r="H4495" i="2"/>
  <c r="H4496" i="2"/>
  <c r="H4497" i="2"/>
  <c r="H4498" i="2"/>
  <c r="H4499" i="2"/>
  <c r="H4500" i="2"/>
  <c r="H4501" i="2"/>
  <c r="H4502" i="2"/>
  <c r="H4503" i="2"/>
  <c r="H4504" i="2"/>
  <c r="H4505" i="2"/>
  <c r="H4506" i="2"/>
  <c r="H4507" i="2"/>
  <c r="H4508" i="2"/>
  <c r="H4509" i="2"/>
  <c r="H4510" i="2"/>
  <c r="H4511" i="2"/>
  <c r="H4512" i="2"/>
  <c r="H4513" i="2"/>
  <c r="H4514" i="2"/>
  <c r="H4515" i="2"/>
  <c r="H4516" i="2"/>
  <c r="H4517" i="2"/>
  <c r="H4518" i="2"/>
  <c r="H4519" i="2"/>
  <c r="H4520" i="2"/>
  <c r="H4521" i="2"/>
  <c r="H4522" i="2"/>
  <c r="H4523" i="2"/>
  <c r="H4524" i="2"/>
  <c r="H4525" i="2"/>
  <c r="H4526" i="2"/>
  <c r="H4527" i="2"/>
  <c r="H4528" i="2"/>
  <c r="H4529" i="2"/>
  <c r="H4530" i="2"/>
  <c r="H4531" i="2"/>
  <c r="H4532" i="2"/>
  <c r="H4533" i="2"/>
  <c r="H4534" i="2"/>
  <c r="H4535" i="2"/>
  <c r="H4536" i="2"/>
  <c r="H4537" i="2"/>
  <c r="H4538" i="2"/>
  <c r="H4539" i="2"/>
  <c r="H4540" i="2"/>
  <c r="H4541" i="2"/>
  <c r="H4542" i="2"/>
  <c r="H4543" i="2"/>
  <c r="H4544" i="2"/>
  <c r="H4545" i="2"/>
  <c r="H4546" i="2"/>
  <c r="H4547" i="2"/>
  <c r="H4548" i="2"/>
  <c r="H4549" i="2"/>
  <c r="H4550" i="2"/>
  <c r="H4551" i="2"/>
  <c r="H4552" i="2"/>
  <c r="H4553" i="2"/>
  <c r="H4554" i="2"/>
  <c r="H4555" i="2"/>
  <c r="H4556" i="2"/>
  <c r="H4557" i="2"/>
  <c r="H4558" i="2"/>
  <c r="H4559" i="2"/>
  <c r="H4560" i="2"/>
  <c r="H4561" i="2"/>
  <c r="H4562" i="2"/>
  <c r="H4563" i="2"/>
  <c r="H4564" i="2"/>
  <c r="H4565" i="2"/>
  <c r="H4566" i="2"/>
  <c r="H4567" i="2"/>
  <c r="H4568" i="2"/>
  <c r="H4569" i="2"/>
  <c r="H4570" i="2"/>
  <c r="H4571" i="2"/>
  <c r="H4572" i="2"/>
  <c r="H4573" i="2"/>
  <c r="H4574" i="2"/>
  <c r="H4575" i="2"/>
  <c r="H4576" i="2"/>
  <c r="H4577" i="2"/>
  <c r="H4578" i="2"/>
  <c r="H4579" i="2"/>
  <c r="H4580" i="2"/>
  <c r="H4581" i="2"/>
  <c r="H4582" i="2"/>
  <c r="H4583" i="2"/>
  <c r="H4584" i="2"/>
  <c r="H4585" i="2"/>
  <c r="H4586" i="2"/>
  <c r="H4587" i="2"/>
  <c r="H4588" i="2"/>
  <c r="H4589" i="2"/>
  <c r="H4590" i="2"/>
  <c r="H4591" i="2"/>
  <c r="H4592" i="2"/>
  <c r="H4593" i="2"/>
  <c r="H4594" i="2"/>
  <c r="H4595" i="2"/>
  <c r="H4596" i="2"/>
  <c r="H4597" i="2"/>
  <c r="H4598" i="2"/>
  <c r="H4599" i="2"/>
  <c r="H4600" i="2"/>
  <c r="H4601" i="2"/>
  <c r="H4602" i="2"/>
  <c r="H4603" i="2"/>
  <c r="H4604" i="2"/>
  <c r="H4605" i="2"/>
  <c r="H4606" i="2"/>
  <c r="H4607" i="2"/>
  <c r="H4608" i="2"/>
  <c r="H4609" i="2"/>
  <c r="H4610" i="2"/>
  <c r="H4611" i="2"/>
  <c r="H4612" i="2"/>
  <c r="H4613" i="2"/>
  <c r="H4614" i="2"/>
  <c r="H4615" i="2"/>
  <c r="H4616" i="2"/>
  <c r="H4617" i="2"/>
  <c r="H4618" i="2"/>
  <c r="H4619" i="2"/>
  <c r="H4620" i="2"/>
  <c r="H4621" i="2"/>
  <c r="H4622" i="2"/>
  <c r="H4623" i="2"/>
  <c r="H4624" i="2"/>
  <c r="H4625" i="2"/>
  <c r="H4626" i="2"/>
  <c r="H4627" i="2"/>
  <c r="H4628" i="2"/>
  <c r="H4629" i="2"/>
  <c r="H4630" i="2"/>
  <c r="H4631" i="2"/>
  <c r="H4632" i="2"/>
  <c r="H4633" i="2"/>
  <c r="H4634" i="2"/>
  <c r="H4635" i="2"/>
  <c r="H4636" i="2"/>
  <c r="H4637" i="2"/>
  <c r="H4638" i="2"/>
  <c r="H4639" i="2"/>
  <c r="H4640" i="2"/>
  <c r="H4641" i="2"/>
  <c r="H4642" i="2"/>
  <c r="H4643" i="2"/>
  <c r="H4644" i="2"/>
  <c r="H4645" i="2"/>
  <c r="H4646" i="2"/>
  <c r="H4647" i="2"/>
  <c r="H4648" i="2"/>
  <c r="H4649" i="2"/>
  <c r="H4650" i="2"/>
  <c r="H4651" i="2"/>
  <c r="H4652" i="2"/>
  <c r="H4653" i="2"/>
  <c r="H4654" i="2"/>
  <c r="H4655" i="2"/>
  <c r="H4656" i="2"/>
  <c r="H4657" i="2"/>
  <c r="H4658" i="2"/>
  <c r="H4659" i="2"/>
  <c r="H4660" i="2"/>
  <c r="H4661" i="2"/>
  <c r="H4662" i="2"/>
  <c r="H4663" i="2"/>
  <c r="H4664" i="2"/>
  <c r="H4665" i="2"/>
  <c r="H4666" i="2"/>
  <c r="H4667" i="2"/>
  <c r="H4668" i="2"/>
  <c r="H4669" i="2"/>
  <c r="H4670" i="2"/>
  <c r="H4671" i="2"/>
  <c r="H4672" i="2"/>
  <c r="H4673" i="2"/>
  <c r="H4674" i="2"/>
  <c r="H4675" i="2"/>
  <c r="H4676" i="2"/>
  <c r="H4677" i="2"/>
  <c r="H4678" i="2"/>
  <c r="H4679" i="2"/>
  <c r="H4680" i="2"/>
  <c r="H4681" i="2"/>
  <c r="H4682" i="2"/>
  <c r="H4683" i="2"/>
  <c r="H4684" i="2"/>
  <c r="H4685" i="2"/>
  <c r="H4686" i="2"/>
  <c r="H4687" i="2"/>
  <c r="H4688" i="2"/>
  <c r="H4689" i="2"/>
  <c r="H4690" i="2"/>
  <c r="H4691" i="2"/>
  <c r="H4692" i="2"/>
  <c r="H4693" i="2"/>
  <c r="H4694" i="2"/>
  <c r="H4695" i="2"/>
  <c r="H4696" i="2"/>
  <c r="H4697" i="2"/>
  <c r="H4698" i="2"/>
  <c r="H4699" i="2"/>
  <c r="H4700" i="2"/>
  <c r="H4701" i="2"/>
  <c r="H4702" i="2"/>
  <c r="H4703" i="2"/>
  <c r="H4704" i="2"/>
  <c r="H4705" i="2"/>
  <c r="H4706" i="2"/>
  <c r="H4707" i="2"/>
  <c r="H4708" i="2"/>
  <c r="H4709" i="2"/>
  <c r="H4710" i="2"/>
  <c r="H4711" i="2"/>
  <c r="H4712" i="2"/>
  <c r="H4713" i="2"/>
  <c r="H4714" i="2"/>
  <c r="H4715" i="2"/>
  <c r="H4716" i="2"/>
  <c r="H4717" i="2"/>
  <c r="H4718" i="2"/>
  <c r="H4719" i="2"/>
  <c r="H4720" i="2"/>
  <c r="H4721" i="2"/>
  <c r="H4722" i="2"/>
  <c r="H4723" i="2"/>
  <c r="H4724" i="2"/>
  <c r="H4725" i="2"/>
  <c r="H4726" i="2"/>
  <c r="H4727" i="2"/>
  <c r="H4728" i="2"/>
  <c r="H4729" i="2"/>
  <c r="H4730" i="2"/>
  <c r="H4731" i="2"/>
  <c r="H4732" i="2"/>
  <c r="H4733" i="2"/>
  <c r="H4734" i="2"/>
  <c r="H4735" i="2"/>
  <c r="H4736" i="2"/>
  <c r="H4737" i="2"/>
  <c r="H4738" i="2"/>
  <c r="H4739" i="2"/>
  <c r="H4740" i="2"/>
  <c r="H4741" i="2"/>
  <c r="H4742" i="2"/>
  <c r="H4743" i="2"/>
  <c r="H4744" i="2"/>
  <c r="H4745" i="2"/>
  <c r="H4746" i="2"/>
  <c r="H4747" i="2"/>
  <c r="H4748" i="2"/>
  <c r="H4749" i="2"/>
  <c r="H4750" i="2"/>
  <c r="H4751" i="2"/>
  <c r="H4752" i="2"/>
  <c r="H4753" i="2"/>
  <c r="H4754" i="2"/>
  <c r="H4755" i="2"/>
  <c r="H4756" i="2"/>
  <c r="H4757" i="2"/>
  <c r="H4758" i="2"/>
  <c r="H4759" i="2"/>
  <c r="H4760" i="2"/>
  <c r="H4761" i="2"/>
  <c r="H4762" i="2"/>
  <c r="H4763" i="2"/>
  <c r="H4764" i="2"/>
  <c r="H4765" i="2"/>
  <c r="H4766" i="2"/>
  <c r="H4767" i="2"/>
  <c r="H4768" i="2"/>
  <c r="H4769" i="2"/>
  <c r="H4770" i="2"/>
  <c r="H4771" i="2"/>
  <c r="H4772" i="2"/>
  <c r="H4773" i="2"/>
  <c r="H4774" i="2"/>
  <c r="H4775" i="2"/>
  <c r="H4776" i="2"/>
  <c r="H4777" i="2"/>
  <c r="H4778" i="2"/>
  <c r="H4779" i="2"/>
  <c r="H4780" i="2"/>
  <c r="H4781" i="2"/>
  <c r="H4782" i="2"/>
  <c r="H4783" i="2"/>
  <c r="H4784" i="2"/>
  <c r="H4785" i="2"/>
  <c r="H4786" i="2"/>
  <c r="H4787" i="2"/>
  <c r="H4788" i="2"/>
  <c r="H4789" i="2"/>
  <c r="H4790" i="2"/>
  <c r="H4791" i="2"/>
  <c r="H4792" i="2"/>
  <c r="H4793" i="2"/>
  <c r="H4794" i="2"/>
  <c r="H4795" i="2"/>
  <c r="H4796" i="2"/>
  <c r="H4797" i="2"/>
  <c r="H4798" i="2"/>
  <c r="H4799" i="2"/>
  <c r="H4800" i="2"/>
  <c r="H4801" i="2"/>
  <c r="H4802" i="2"/>
  <c r="H4803" i="2"/>
  <c r="H4804" i="2"/>
  <c r="H4805" i="2"/>
  <c r="H4806" i="2"/>
  <c r="H4807" i="2"/>
  <c r="H4808" i="2"/>
  <c r="H4809" i="2"/>
  <c r="H4810" i="2"/>
  <c r="H4811" i="2"/>
  <c r="H4812" i="2"/>
  <c r="H4813" i="2"/>
  <c r="H4814" i="2"/>
  <c r="H4815" i="2"/>
  <c r="H4816" i="2"/>
  <c r="H4817" i="2"/>
  <c r="H4818" i="2"/>
  <c r="H4819" i="2"/>
  <c r="H4820" i="2"/>
  <c r="H4821" i="2"/>
  <c r="H4822" i="2"/>
  <c r="H4823" i="2"/>
  <c r="H4824" i="2"/>
  <c r="H4825" i="2"/>
  <c r="H4826" i="2"/>
  <c r="H4827" i="2"/>
  <c r="H4828" i="2"/>
  <c r="H4829" i="2"/>
  <c r="H4830" i="2"/>
  <c r="H4831" i="2"/>
  <c r="H4832" i="2"/>
  <c r="H4833" i="2"/>
  <c r="H4834" i="2"/>
  <c r="H4835" i="2"/>
  <c r="H4836" i="2"/>
  <c r="H4837" i="2"/>
  <c r="H4838" i="2"/>
  <c r="H4839" i="2"/>
  <c r="H4840" i="2"/>
  <c r="H4841" i="2"/>
  <c r="H4842" i="2"/>
  <c r="H4843" i="2"/>
  <c r="H4844" i="2"/>
  <c r="H4845" i="2"/>
  <c r="H4846" i="2"/>
  <c r="H4847" i="2"/>
  <c r="H4848" i="2"/>
  <c r="H4849" i="2"/>
  <c r="H4850" i="2"/>
  <c r="H4851" i="2"/>
  <c r="H4852" i="2"/>
  <c r="H4853" i="2"/>
  <c r="H4854" i="2"/>
  <c r="H4855" i="2"/>
  <c r="H4856" i="2"/>
  <c r="H4857" i="2"/>
  <c r="H4858" i="2"/>
  <c r="H4859" i="2"/>
  <c r="H4860" i="2"/>
  <c r="H4861" i="2"/>
  <c r="H4862" i="2"/>
  <c r="H4863" i="2"/>
  <c r="H4864" i="2"/>
  <c r="H4865" i="2"/>
  <c r="H4866" i="2"/>
  <c r="H4867" i="2"/>
  <c r="H4868" i="2"/>
  <c r="H4869" i="2"/>
  <c r="H4870" i="2"/>
  <c r="H4871" i="2"/>
  <c r="H4872" i="2"/>
  <c r="H4873" i="2"/>
  <c r="H4874" i="2"/>
  <c r="H4875" i="2"/>
  <c r="H4876" i="2"/>
  <c r="H4877" i="2"/>
  <c r="H4878" i="2"/>
  <c r="H4879" i="2"/>
  <c r="H4880" i="2"/>
  <c r="H4881" i="2"/>
  <c r="H4882" i="2"/>
  <c r="H4883" i="2"/>
  <c r="H4884" i="2"/>
  <c r="H4885" i="2"/>
  <c r="H4886" i="2"/>
  <c r="H4887" i="2"/>
  <c r="H4888" i="2"/>
  <c r="H4889" i="2"/>
  <c r="H4890" i="2"/>
  <c r="H4891" i="2"/>
  <c r="H4892" i="2"/>
  <c r="H4893" i="2"/>
  <c r="H4894" i="2"/>
  <c r="H4895" i="2"/>
  <c r="H4896" i="2"/>
  <c r="H4897" i="2"/>
  <c r="H4898" i="2"/>
  <c r="H4899" i="2"/>
  <c r="H4900" i="2"/>
  <c r="H4901" i="2"/>
  <c r="H4902" i="2"/>
  <c r="H4903" i="2"/>
  <c r="H4904" i="2"/>
  <c r="H4905" i="2"/>
  <c r="H4906" i="2"/>
  <c r="H4907" i="2"/>
  <c r="H4908" i="2"/>
  <c r="H4909" i="2"/>
  <c r="H4910" i="2"/>
  <c r="H4911" i="2"/>
  <c r="H4912" i="2"/>
  <c r="H4913" i="2"/>
  <c r="H4914" i="2"/>
  <c r="H4915" i="2"/>
  <c r="H4916" i="2"/>
  <c r="H4917" i="2"/>
  <c r="H4918" i="2"/>
  <c r="H4919" i="2"/>
  <c r="H4920" i="2"/>
  <c r="H4921" i="2"/>
  <c r="H4922" i="2"/>
  <c r="H4923" i="2"/>
  <c r="H4924" i="2"/>
  <c r="H4925" i="2"/>
  <c r="H4926" i="2"/>
  <c r="H4927" i="2"/>
  <c r="H4928" i="2"/>
  <c r="H4929" i="2"/>
  <c r="H4930" i="2"/>
  <c r="H4931" i="2"/>
  <c r="H4932" i="2"/>
  <c r="H4933" i="2"/>
  <c r="H4934" i="2"/>
  <c r="H4935" i="2"/>
  <c r="H4936" i="2"/>
  <c r="H4937" i="2"/>
  <c r="H4938" i="2"/>
  <c r="H4939" i="2"/>
  <c r="H4940" i="2"/>
  <c r="H4941" i="2"/>
  <c r="H4942" i="2"/>
  <c r="H4943" i="2"/>
  <c r="H4944" i="2"/>
  <c r="H4945" i="2"/>
  <c r="H4946" i="2"/>
  <c r="H4947" i="2"/>
  <c r="H4948" i="2"/>
  <c r="H4949" i="2"/>
  <c r="H4950" i="2"/>
  <c r="H4951" i="2"/>
  <c r="H4952" i="2"/>
  <c r="H4953" i="2"/>
  <c r="H4954" i="2"/>
  <c r="H4955" i="2"/>
  <c r="H4956" i="2"/>
  <c r="H4957" i="2"/>
  <c r="H4958" i="2"/>
  <c r="H4959" i="2"/>
  <c r="H4960" i="2"/>
  <c r="H4961" i="2"/>
  <c r="H4962" i="2"/>
  <c r="H4963" i="2"/>
  <c r="H4964" i="2"/>
  <c r="H4965" i="2"/>
  <c r="H4966" i="2"/>
  <c r="H4967" i="2"/>
  <c r="H4968" i="2"/>
  <c r="H4969" i="2"/>
  <c r="H4970" i="2"/>
  <c r="H4971" i="2"/>
  <c r="H4972" i="2"/>
  <c r="H4973" i="2"/>
  <c r="H4974" i="2"/>
  <c r="H4975" i="2"/>
  <c r="H4976" i="2"/>
  <c r="H4977" i="2"/>
  <c r="H4978" i="2"/>
  <c r="H4979" i="2"/>
  <c r="H4980" i="2"/>
  <c r="H4981" i="2"/>
  <c r="H4982" i="2"/>
  <c r="H4983" i="2"/>
  <c r="H4984" i="2"/>
  <c r="H4985" i="2"/>
  <c r="H4986" i="2"/>
  <c r="H4987" i="2"/>
  <c r="H4988" i="2"/>
  <c r="H4989" i="2"/>
  <c r="H4990" i="2"/>
  <c r="H4991" i="2"/>
  <c r="H4992" i="2"/>
  <c r="H4993" i="2"/>
  <c r="H4994" i="2"/>
  <c r="H4995" i="2"/>
  <c r="H4996" i="2"/>
  <c r="H4997" i="2"/>
  <c r="H4998" i="2"/>
  <c r="H4999" i="2"/>
  <c r="H5000" i="2"/>
  <c r="H5001" i="2"/>
  <c r="H5002" i="2"/>
  <c r="H5003" i="2"/>
  <c r="H5004" i="2"/>
  <c r="H5005" i="2"/>
  <c r="H5006" i="2"/>
  <c r="H5007" i="2"/>
  <c r="H5008" i="2"/>
  <c r="H5009" i="2"/>
  <c r="H5010" i="2"/>
  <c r="H5011" i="2"/>
  <c r="H5012" i="2"/>
  <c r="H5013" i="2"/>
  <c r="H5014" i="2"/>
  <c r="H5015" i="2"/>
  <c r="H5016" i="2"/>
  <c r="H5017" i="2"/>
  <c r="H5018" i="2"/>
  <c r="H5019" i="2"/>
  <c r="H5020" i="2"/>
  <c r="H5021" i="2"/>
  <c r="H5022" i="2"/>
  <c r="H5023" i="2"/>
  <c r="H5024" i="2"/>
  <c r="H5025" i="2"/>
  <c r="H5026" i="2"/>
  <c r="H5027" i="2"/>
  <c r="H5028" i="2"/>
  <c r="H5029" i="2"/>
  <c r="H5030" i="2"/>
  <c r="H5031" i="2"/>
  <c r="H5032" i="2"/>
  <c r="H5033" i="2"/>
  <c r="H5034" i="2"/>
  <c r="H5035" i="2"/>
  <c r="H5036" i="2"/>
  <c r="H5037" i="2"/>
  <c r="H5038" i="2"/>
  <c r="H5039" i="2"/>
  <c r="H5040" i="2"/>
  <c r="H5041" i="2"/>
  <c r="H5042" i="2"/>
  <c r="H5043" i="2"/>
  <c r="H5044" i="2"/>
  <c r="H5045" i="2"/>
  <c r="H5046" i="2"/>
  <c r="H5047" i="2"/>
  <c r="H5048" i="2"/>
  <c r="H5049" i="2"/>
  <c r="H5050" i="2"/>
  <c r="H5051" i="2"/>
  <c r="H5052" i="2"/>
  <c r="H5053" i="2"/>
  <c r="H5054" i="2"/>
  <c r="H5055" i="2"/>
  <c r="H5056" i="2"/>
  <c r="H5057" i="2"/>
  <c r="H5058" i="2"/>
  <c r="H5059" i="2"/>
  <c r="H5060" i="2"/>
  <c r="H5061" i="2"/>
  <c r="H5062" i="2"/>
  <c r="H5063" i="2"/>
  <c r="H5064" i="2"/>
  <c r="H5065" i="2"/>
  <c r="H5066" i="2"/>
  <c r="H5067" i="2"/>
  <c r="H5068" i="2"/>
  <c r="H5069" i="2"/>
  <c r="H5070" i="2"/>
  <c r="H5071" i="2"/>
  <c r="H5072" i="2"/>
  <c r="H5073" i="2"/>
  <c r="H5074" i="2"/>
  <c r="H5075" i="2"/>
  <c r="H5076" i="2"/>
  <c r="H5077" i="2"/>
  <c r="H5078" i="2"/>
  <c r="H5079" i="2"/>
  <c r="H5080" i="2"/>
  <c r="H5081" i="2"/>
  <c r="H5082" i="2"/>
  <c r="H5083" i="2"/>
  <c r="H5084" i="2"/>
  <c r="H5085" i="2"/>
  <c r="H5086" i="2"/>
  <c r="H5087" i="2"/>
  <c r="H5088" i="2"/>
  <c r="H5089" i="2"/>
  <c r="H5090" i="2"/>
  <c r="H5091" i="2"/>
  <c r="H5092" i="2"/>
  <c r="H5093" i="2"/>
  <c r="H5094" i="2"/>
  <c r="H5095" i="2"/>
  <c r="H5096" i="2"/>
  <c r="H5097" i="2"/>
  <c r="H5098" i="2"/>
  <c r="H5099" i="2"/>
  <c r="H5100" i="2"/>
  <c r="H5101" i="2"/>
  <c r="H5102" i="2"/>
  <c r="H5103" i="2"/>
  <c r="H5104" i="2"/>
  <c r="H5105" i="2"/>
  <c r="H5106" i="2"/>
  <c r="H5107" i="2"/>
  <c r="H5108" i="2"/>
  <c r="H5109" i="2"/>
  <c r="H5110" i="2"/>
  <c r="H5111" i="2"/>
  <c r="H5112" i="2"/>
  <c r="H5113" i="2"/>
  <c r="H5114" i="2"/>
  <c r="H5115" i="2"/>
  <c r="H5116" i="2"/>
  <c r="H5117" i="2"/>
  <c r="H5118" i="2"/>
  <c r="H5119" i="2"/>
  <c r="H5120" i="2"/>
  <c r="H5121" i="2"/>
  <c r="H5122" i="2"/>
  <c r="H5123" i="2"/>
  <c r="H5124" i="2"/>
  <c r="H5125" i="2"/>
  <c r="H5126" i="2"/>
  <c r="H5127" i="2"/>
  <c r="H5128" i="2"/>
  <c r="H5129" i="2"/>
  <c r="H5130" i="2"/>
  <c r="H5131" i="2"/>
  <c r="H5132" i="2"/>
  <c r="H5133" i="2"/>
  <c r="H5134" i="2"/>
  <c r="H5135" i="2"/>
  <c r="H5136" i="2"/>
  <c r="H5137" i="2"/>
  <c r="H5138" i="2"/>
  <c r="H5139" i="2"/>
  <c r="H5140" i="2"/>
  <c r="H5141" i="2"/>
  <c r="H5142" i="2"/>
  <c r="H5143" i="2"/>
  <c r="H5144" i="2"/>
  <c r="H5145" i="2"/>
  <c r="H5146" i="2"/>
  <c r="H5147" i="2"/>
  <c r="H5148" i="2"/>
  <c r="H5149" i="2"/>
  <c r="H5150" i="2"/>
  <c r="H5151" i="2"/>
  <c r="H5152" i="2"/>
  <c r="H5153" i="2"/>
  <c r="H5154" i="2"/>
  <c r="H5155" i="2"/>
  <c r="H5156" i="2"/>
  <c r="H5157" i="2"/>
  <c r="H5158" i="2"/>
  <c r="H5159" i="2"/>
  <c r="H5160" i="2"/>
  <c r="H5161" i="2"/>
  <c r="H5162" i="2"/>
  <c r="H5163" i="2"/>
  <c r="H5164" i="2"/>
  <c r="H5165" i="2"/>
  <c r="H5166" i="2"/>
  <c r="H5167" i="2"/>
  <c r="H5168" i="2"/>
  <c r="H5169" i="2"/>
  <c r="H5170" i="2"/>
  <c r="H5171" i="2"/>
  <c r="H5172" i="2"/>
  <c r="H5173" i="2"/>
  <c r="H5174" i="2"/>
  <c r="H5175" i="2"/>
  <c r="H5176" i="2"/>
  <c r="H5177" i="2"/>
  <c r="H5178" i="2"/>
  <c r="H5179" i="2"/>
  <c r="H5180" i="2"/>
  <c r="H5181" i="2"/>
  <c r="H5182" i="2"/>
  <c r="H5183" i="2"/>
  <c r="H5184" i="2"/>
  <c r="H5185" i="2"/>
  <c r="H5186" i="2"/>
  <c r="H5187" i="2"/>
  <c r="H5188" i="2"/>
  <c r="H5189" i="2"/>
  <c r="H5190" i="2"/>
  <c r="H5191" i="2"/>
  <c r="H5192" i="2"/>
  <c r="H5193" i="2"/>
  <c r="H5194" i="2"/>
  <c r="H5195" i="2"/>
  <c r="H5196" i="2"/>
  <c r="H5197" i="2"/>
  <c r="H5198" i="2"/>
  <c r="H5199" i="2"/>
  <c r="H5200" i="2"/>
  <c r="H5201" i="2"/>
  <c r="H5202" i="2"/>
  <c r="H5203" i="2"/>
  <c r="H5204" i="2"/>
  <c r="H5205" i="2"/>
  <c r="H5206" i="2"/>
  <c r="H5207" i="2"/>
  <c r="H5208" i="2"/>
  <c r="H5209" i="2"/>
  <c r="H5210" i="2"/>
  <c r="H5211" i="2"/>
  <c r="H5212" i="2"/>
  <c r="H5213" i="2"/>
  <c r="H5214" i="2"/>
  <c r="H5215" i="2"/>
  <c r="H5216" i="2"/>
  <c r="H5217" i="2"/>
  <c r="H5218" i="2"/>
  <c r="H5219" i="2"/>
  <c r="H5220" i="2"/>
  <c r="H5221" i="2"/>
  <c r="H5222" i="2"/>
  <c r="H5223" i="2"/>
  <c r="H5224" i="2"/>
  <c r="H5225" i="2"/>
  <c r="H5226" i="2"/>
  <c r="H5227" i="2"/>
  <c r="H5228" i="2"/>
  <c r="H5229" i="2"/>
  <c r="H5230" i="2"/>
  <c r="H5231" i="2"/>
  <c r="H5232" i="2"/>
  <c r="H5233" i="2"/>
  <c r="H5234" i="2"/>
  <c r="H5235" i="2"/>
  <c r="H5236" i="2"/>
  <c r="H5237" i="2"/>
  <c r="H5238" i="2"/>
  <c r="H5239" i="2"/>
  <c r="H5240" i="2"/>
  <c r="H5241" i="2"/>
  <c r="H5242" i="2"/>
  <c r="H5243" i="2"/>
  <c r="H5244" i="2"/>
  <c r="H5245" i="2"/>
  <c r="H5246" i="2"/>
  <c r="H5247" i="2"/>
  <c r="H5248" i="2"/>
  <c r="H5249" i="2"/>
  <c r="H5250" i="2"/>
  <c r="H5251" i="2"/>
  <c r="H5252" i="2"/>
  <c r="H5253" i="2"/>
  <c r="H5254" i="2"/>
  <c r="H5255" i="2"/>
  <c r="H5256" i="2"/>
  <c r="H5257" i="2"/>
  <c r="H5258" i="2"/>
  <c r="H5259" i="2"/>
  <c r="H5260" i="2"/>
  <c r="H5262" i="2"/>
  <c r="H5263" i="2"/>
  <c r="H5264" i="2"/>
  <c r="H5265" i="2"/>
  <c r="H5266" i="2"/>
  <c r="H5267" i="2"/>
  <c r="H5268" i="2"/>
  <c r="H5269" i="2"/>
  <c r="H5270" i="2"/>
  <c r="H5271" i="2"/>
  <c r="H5272" i="2"/>
  <c r="H5273" i="2"/>
  <c r="H5274" i="2"/>
  <c r="H5275" i="2"/>
  <c r="H5276" i="2"/>
  <c r="H5277" i="2"/>
  <c r="H5278" i="2"/>
  <c r="H5279" i="2"/>
  <c r="H5280" i="2"/>
  <c r="H5281" i="2"/>
  <c r="H5282" i="2"/>
  <c r="H5283" i="2"/>
  <c r="H5284" i="2"/>
  <c r="H5285" i="2"/>
  <c r="H5286" i="2"/>
  <c r="H5287" i="2"/>
  <c r="H5288" i="2"/>
  <c r="H5289" i="2"/>
  <c r="H5290" i="2"/>
  <c r="H5291" i="2"/>
  <c r="H5292" i="2"/>
  <c r="H5293" i="2"/>
  <c r="H5294" i="2"/>
  <c r="H5295" i="2"/>
  <c r="H5296" i="2"/>
  <c r="H5297" i="2"/>
  <c r="H5298" i="2"/>
  <c r="H5299" i="2"/>
  <c r="H5300" i="2"/>
  <c r="H5301" i="2"/>
  <c r="H5302" i="2"/>
  <c r="H5303" i="2"/>
  <c r="H5304" i="2"/>
  <c r="H5305" i="2"/>
  <c r="H5306" i="2"/>
  <c r="H5307" i="2"/>
  <c r="H5308" i="2"/>
  <c r="H5309" i="2"/>
  <c r="H5310" i="2"/>
  <c r="H5311" i="2"/>
  <c r="H5312" i="2"/>
  <c r="H5313" i="2"/>
  <c r="H5314" i="2"/>
  <c r="H5315" i="2"/>
  <c r="H5316" i="2"/>
  <c r="H5317" i="2"/>
  <c r="H5318" i="2"/>
  <c r="H5319" i="2"/>
  <c r="H5320" i="2"/>
  <c r="H5321" i="2"/>
  <c r="H5322" i="2"/>
  <c r="H5323" i="2"/>
  <c r="H5324" i="2"/>
  <c r="H5325" i="2"/>
  <c r="H5326" i="2"/>
  <c r="H5327" i="2"/>
  <c r="H5328" i="2"/>
  <c r="H5329" i="2"/>
  <c r="H5330" i="2"/>
  <c r="H5331" i="2"/>
  <c r="H5332" i="2"/>
  <c r="H5333" i="2"/>
  <c r="H5334" i="2"/>
  <c r="H5335" i="2"/>
  <c r="H5336" i="2"/>
  <c r="H5337" i="2"/>
  <c r="H5338" i="2"/>
  <c r="H5339" i="2"/>
  <c r="H5340" i="2"/>
  <c r="H5341" i="2"/>
  <c r="H5342" i="2"/>
  <c r="H5343" i="2"/>
  <c r="H5344" i="2"/>
  <c r="H5345" i="2"/>
  <c r="H5346" i="2"/>
  <c r="H5347" i="2"/>
  <c r="H5348" i="2"/>
  <c r="H5349" i="2"/>
  <c r="H5350" i="2"/>
  <c r="H5351" i="2"/>
  <c r="H5352" i="2"/>
  <c r="H5353" i="2"/>
  <c r="H5354" i="2"/>
  <c r="H5355" i="2"/>
  <c r="H5356" i="2"/>
  <c r="H5357" i="2"/>
  <c r="H5358" i="2"/>
  <c r="H5359" i="2"/>
  <c r="H5360" i="2"/>
  <c r="H5361" i="2"/>
  <c r="H5362" i="2"/>
  <c r="H5363" i="2"/>
  <c r="H5364" i="2"/>
  <c r="H5365" i="2"/>
  <c r="H5366" i="2"/>
  <c r="H5367" i="2"/>
  <c r="H5368" i="2"/>
  <c r="H5369" i="2"/>
  <c r="H5370" i="2"/>
  <c r="H5371" i="2"/>
  <c r="H5372" i="2"/>
  <c r="H5373" i="2"/>
  <c r="H5374" i="2"/>
  <c r="H5375" i="2"/>
  <c r="H5376" i="2"/>
  <c r="H5377" i="2"/>
  <c r="H5378" i="2"/>
  <c r="H5379" i="2"/>
  <c r="H5380" i="2"/>
  <c r="H5381" i="2"/>
  <c r="H5382" i="2"/>
  <c r="H5383" i="2"/>
  <c r="H5384" i="2"/>
  <c r="H5385" i="2"/>
  <c r="H5386" i="2"/>
  <c r="H5387" i="2"/>
  <c r="H5388" i="2"/>
  <c r="H5389" i="2"/>
  <c r="H5390" i="2"/>
  <c r="H5391" i="2"/>
  <c r="H5392" i="2"/>
  <c r="H5393" i="2"/>
  <c r="H5394" i="2"/>
  <c r="H5395" i="2"/>
  <c r="H5396" i="2"/>
  <c r="H5397" i="2"/>
  <c r="H5398" i="2"/>
  <c r="H5399" i="2"/>
  <c r="H5400" i="2"/>
  <c r="H5401" i="2"/>
  <c r="H5402" i="2"/>
  <c r="H5403" i="2"/>
  <c r="H5404" i="2"/>
  <c r="H5405" i="2"/>
  <c r="H5406" i="2"/>
  <c r="H5407" i="2"/>
  <c r="H5408" i="2"/>
  <c r="H5409" i="2"/>
  <c r="H5410" i="2"/>
  <c r="H5411" i="2"/>
  <c r="H5412" i="2"/>
  <c r="H5413" i="2"/>
  <c r="H5414" i="2"/>
  <c r="H5415" i="2"/>
  <c r="H5416" i="2"/>
  <c r="H5417" i="2"/>
  <c r="H5418" i="2"/>
  <c r="H5419" i="2"/>
  <c r="H5420" i="2"/>
  <c r="H5421" i="2"/>
  <c r="H5422" i="2"/>
  <c r="H5423" i="2"/>
  <c r="H5424" i="2"/>
  <c r="H5425" i="2"/>
  <c r="H5426" i="2"/>
  <c r="H5427" i="2"/>
  <c r="H5428" i="2"/>
  <c r="H5429" i="2"/>
  <c r="H5430" i="2"/>
  <c r="H5431" i="2"/>
  <c r="H5432" i="2"/>
  <c r="H5433" i="2"/>
  <c r="H5434" i="2"/>
  <c r="H5435" i="2"/>
  <c r="H5436" i="2"/>
  <c r="H5437" i="2"/>
  <c r="H5438" i="2"/>
  <c r="H5439" i="2"/>
  <c r="H5440" i="2"/>
  <c r="H5441" i="2"/>
  <c r="H5442" i="2"/>
  <c r="H5443" i="2"/>
  <c r="H5444" i="2"/>
  <c r="H5445" i="2"/>
  <c r="H5446" i="2"/>
  <c r="H5447" i="2"/>
  <c r="H5448" i="2"/>
  <c r="H5449" i="2"/>
  <c r="H5450" i="2"/>
  <c r="H5451" i="2"/>
  <c r="H5452" i="2"/>
  <c r="H5453" i="2"/>
  <c r="H5454" i="2"/>
  <c r="H5455" i="2"/>
  <c r="H5456" i="2"/>
  <c r="H5457" i="2"/>
  <c r="H5458" i="2"/>
  <c r="H5459" i="2"/>
  <c r="H5460" i="2"/>
  <c r="H5461" i="2"/>
  <c r="H5462" i="2"/>
  <c r="H5463" i="2"/>
  <c r="H5464" i="2"/>
  <c r="H5465" i="2"/>
  <c r="H5466" i="2"/>
  <c r="H5467" i="2"/>
  <c r="H5468" i="2"/>
  <c r="H5469" i="2"/>
  <c r="H5470" i="2"/>
  <c r="H5471" i="2"/>
  <c r="H5472" i="2"/>
  <c r="H5473" i="2"/>
  <c r="H5474" i="2"/>
  <c r="H5475" i="2"/>
  <c r="H5476" i="2"/>
  <c r="H5477" i="2"/>
  <c r="H5478" i="2"/>
  <c r="H5479" i="2"/>
  <c r="H5480" i="2"/>
  <c r="H5481" i="2"/>
  <c r="H5482" i="2"/>
  <c r="H5483" i="2"/>
  <c r="H5484" i="2"/>
  <c r="H5485" i="2"/>
  <c r="H5486" i="2"/>
  <c r="H5487" i="2"/>
  <c r="H5488" i="2"/>
  <c r="H5489" i="2"/>
  <c r="H5490" i="2"/>
  <c r="H5491" i="2"/>
  <c r="H5492" i="2"/>
  <c r="H5493" i="2"/>
  <c r="H5494" i="2"/>
  <c r="H5495" i="2"/>
  <c r="H5496" i="2"/>
  <c r="H5497" i="2"/>
  <c r="H5498" i="2"/>
  <c r="H5499" i="2"/>
  <c r="H5500" i="2"/>
  <c r="H5501" i="2"/>
  <c r="H5502" i="2"/>
  <c r="H5503" i="2"/>
  <c r="H5504" i="2"/>
  <c r="H5505" i="2"/>
  <c r="H5506" i="2"/>
  <c r="H5507" i="2"/>
  <c r="H5508" i="2"/>
  <c r="H5509" i="2"/>
  <c r="H5510" i="2"/>
  <c r="H5511" i="2"/>
  <c r="H5512" i="2"/>
  <c r="H5513" i="2"/>
  <c r="H5514" i="2"/>
  <c r="H5515" i="2"/>
  <c r="H5516" i="2"/>
  <c r="H5517" i="2"/>
  <c r="H5518" i="2"/>
  <c r="H5519" i="2"/>
  <c r="H5520" i="2"/>
  <c r="H5521" i="2"/>
  <c r="H5522" i="2"/>
  <c r="H5523" i="2"/>
  <c r="H5524" i="2"/>
  <c r="H5525" i="2"/>
  <c r="H5526" i="2"/>
  <c r="H5527" i="2"/>
  <c r="H5528" i="2"/>
  <c r="H5529" i="2"/>
  <c r="H5530" i="2"/>
  <c r="H5531" i="2"/>
  <c r="H5532" i="2"/>
  <c r="H5533" i="2"/>
  <c r="H5534" i="2"/>
  <c r="H5535" i="2"/>
  <c r="H5536" i="2"/>
  <c r="H5537" i="2"/>
  <c r="H5538" i="2"/>
  <c r="H5539" i="2"/>
  <c r="H5540" i="2"/>
  <c r="H5541" i="2"/>
  <c r="H5542" i="2"/>
  <c r="H5543" i="2"/>
  <c r="H5544" i="2"/>
  <c r="H5545" i="2"/>
  <c r="H5546" i="2"/>
  <c r="H5547" i="2"/>
  <c r="H5548" i="2"/>
  <c r="H5549" i="2"/>
  <c r="H5550" i="2"/>
  <c r="H5551" i="2"/>
  <c r="H5552" i="2"/>
  <c r="H5553" i="2"/>
  <c r="H5554" i="2"/>
  <c r="H5555" i="2"/>
  <c r="H5556" i="2"/>
  <c r="H5557" i="2"/>
  <c r="H5558" i="2"/>
  <c r="H5559" i="2"/>
  <c r="H5560" i="2"/>
  <c r="H5561" i="2"/>
  <c r="H5562" i="2"/>
  <c r="H5563" i="2"/>
  <c r="H5564" i="2"/>
  <c r="H5565" i="2"/>
  <c r="H5566" i="2"/>
  <c r="H5567" i="2"/>
  <c r="H5568" i="2"/>
  <c r="H5569" i="2"/>
  <c r="H5570" i="2"/>
  <c r="H5571" i="2"/>
  <c r="H5572" i="2"/>
  <c r="H5573" i="2"/>
  <c r="H5574" i="2"/>
  <c r="H5575" i="2"/>
  <c r="H5576" i="2"/>
  <c r="H5577" i="2"/>
  <c r="H5578" i="2"/>
  <c r="H5579" i="2"/>
  <c r="H5580" i="2"/>
  <c r="H5581" i="2"/>
  <c r="H5582" i="2"/>
  <c r="H5583" i="2"/>
  <c r="H5584" i="2"/>
  <c r="H5585" i="2"/>
  <c r="H5586" i="2"/>
  <c r="H5587" i="2"/>
  <c r="H5588" i="2"/>
  <c r="H5589" i="2"/>
  <c r="H5590" i="2"/>
  <c r="H5591" i="2"/>
  <c r="H5592" i="2"/>
  <c r="H5593" i="2"/>
  <c r="H5594" i="2"/>
  <c r="H5595" i="2"/>
  <c r="H5596" i="2"/>
  <c r="H5597" i="2"/>
  <c r="H5598" i="2"/>
  <c r="H5599" i="2"/>
  <c r="H5600" i="2"/>
  <c r="H5601" i="2"/>
  <c r="H5602" i="2"/>
  <c r="H5603" i="2"/>
  <c r="H5604" i="2"/>
  <c r="H5605" i="2"/>
  <c r="H5606" i="2"/>
  <c r="H5607" i="2"/>
  <c r="H5608" i="2"/>
  <c r="H5609" i="2"/>
  <c r="H5610" i="2"/>
  <c r="H5611" i="2"/>
  <c r="H5612" i="2"/>
  <c r="H5613" i="2"/>
  <c r="H5614" i="2"/>
  <c r="H5615" i="2"/>
  <c r="H5616" i="2"/>
  <c r="H5617" i="2"/>
  <c r="H5618" i="2"/>
  <c r="H5619" i="2"/>
  <c r="H5620" i="2"/>
  <c r="H5621" i="2"/>
  <c r="H5622" i="2"/>
  <c r="H5623" i="2"/>
  <c r="H5624" i="2"/>
  <c r="H5625" i="2"/>
  <c r="H5626" i="2"/>
  <c r="H5627" i="2"/>
  <c r="H5628" i="2"/>
  <c r="H5629" i="2"/>
  <c r="H5630" i="2"/>
  <c r="H5631" i="2"/>
  <c r="H5632" i="2"/>
  <c r="H5633" i="2"/>
  <c r="H5634" i="2"/>
  <c r="H5635" i="2"/>
  <c r="H5636" i="2"/>
  <c r="H5637" i="2"/>
  <c r="H5638" i="2"/>
  <c r="H5639" i="2"/>
  <c r="H5640" i="2"/>
  <c r="H5641" i="2"/>
  <c r="H5642" i="2"/>
  <c r="H5643" i="2"/>
  <c r="H5644" i="2"/>
  <c r="H5645" i="2"/>
  <c r="H5646" i="2"/>
  <c r="H5647" i="2"/>
  <c r="H5648" i="2"/>
  <c r="H5649" i="2"/>
  <c r="H5650" i="2"/>
  <c r="H5651" i="2"/>
  <c r="H5652" i="2"/>
  <c r="H5653" i="2"/>
  <c r="H5654" i="2"/>
  <c r="H5655" i="2"/>
  <c r="H5656" i="2"/>
  <c r="H5657" i="2"/>
  <c r="H5658" i="2"/>
  <c r="H5659" i="2"/>
  <c r="H5660" i="2"/>
  <c r="H5661" i="2"/>
  <c r="H5662" i="2"/>
  <c r="H5663" i="2"/>
  <c r="H5664" i="2"/>
  <c r="H5665" i="2"/>
  <c r="H5666" i="2"/>
  <c r="H5667" i="2"/>
  <c r="H5668" i="2"/>
  <c r="H5669" i="2"/>
  <c r="H5670" i="2"/>
  <c r="H5671" i="2"/>
  <c r="H5672" i="2"/>
  <c r="H5673" i="2"/>
  <c r="H5674" i="2"/>
  <c r="H5675" i="2"/>
  <c r="H5676" i="2"/>
  <c r="H5677" i="2"/>
  <c r="H5678" i="2"/>
  <c r="H5679" i="2"/>
  <c r="H5680" i="2"/>
  <c r="H5681" i="2"/>
  <c r="H5682" i="2"/>
  <c r="H5683" i="2"/>
  <c r="H5684" i="2"/>
  <c r="H5685" i="2"/>
  <c r="H5686" i="2"/>
  <c r="H5687" i="2"/>
  <c r="H5688" i="2"/>
  <c r="H5689" i="2"/>
  <c r="H5690" i="2"/>
  <c r="H5691" i="2"/>
  <c r="H5692" i="2"/>
  <c r="H5693" i="2"/>
  <c r="H5694" i="2"/>
  <c r="H5695" i="2"/>
  <c r="H5696" i="2"/>
  <c r="H5697" i="2"/>
  <c r="H5698" i="2"/>
  <c r="H5699" i="2"/>
  <c r="H5700" i="2"/>
  <c r="H5701" i="2"/>
  <c r="H5702" i="2"/>
  <c r="H5703" i="2"/>
  <c r="H5704" i="2"/>
  <c r="H5705" i="2"/>
  <c r="H5706" i="2"/>
  <c r="H5707" i="2"/>
  <c r="H5708" i="2"/>
  <c r="H5709" i="2"/>
  <c r="H5710" i="2"/>
  <c r="H5711" i="2"/>
  <c r="H5712" i="2"/>
  <c r="H5713" i="2"/>
  <c r="H5714" i="2"/>
  <c r="H5715" i="2"/>
  <c r="H5716" i="2"/>
  <c r="H5717" i="2"/>
  <c r="H5718" i="2"/>
  <c r="H5719" i="2"/>
  <c r="H5720" i="2"/>
  <c r="H5721" i="2"/>
  <c r="H5722" i="2"/>
  <c r="H5723" i="2"/>
  <c r="H5724" i="2"/>
  <c r="H5725" i="2"/>
  <c r="H5726" i="2"/>
  <c r="H5727" i="2"/>
  <c r="H5728" i="2"/>
  <c r="H5729" i="2"/>
  <c r="H5730" i="2"/>
  <c r="H5731" i="2"/>
  <c r="H5732" i="2"/>
  <c r="H5733" i="2"/>
  <c r="H5734" i="2"/>
  <c r="H5735" i="2"/>
  <c r="H5736" i="2"/>
  <c r="H5737" i="2"/>
  <c r="H5738" i="2"/>
  <c r="H5739" i="2"/>
  <c r="H5740" i="2"/>
  <c r="H5741" i="2"/>
  <c r="H5742" i="2"/>
  <c r="H5743" i="2"/>
  <c r="H5744" i="2"/>
  <c r="H5745" i="2"/>
  <c r="H5746" i="2"/>
  <c r="H5747" i="2"/>
  <c r="H5748" i="2"/>
  <c r="H5749" i="2"/>
  <c r="H5750" i="2"/>
  <c r="H5751" i="2"/>
  <c r="H5752" i="2"/>
  <c r="H5753" i="2"/>
  <c r="H5754" i="2"/>
  <c r="H5755" i="2"/>
  <c r="H5756" i="2"/>
  <c r="H5757" i="2"/>
  <c r="H5758" i="2"/>
  <c r="H5759" i="2"/>
  <c r="H5760" i="2"/>
  <c r="H5761" i="2"/>
  <c r="H5762" i="2"/>
  <c r="H5763" i="2"/>
  <c r="H5764" i="2"/>
  <c r="H5765" i="2"/>
  <c r="H5766" i="2"/>
  <c r="H5767" i="2"/>
  <c r="H5768" i="2"/>
  <c r="H5769" i="2"/>
  <c r="H5770" i="2"/>
  <c r="H5771" i="2"/>
  <c r="H5772" i="2"/>
  <c r="H5773" i="2"/>
  <c r="H5774" i="2"/>
  <c r="H5775" i="2"/>
  <c r="H5776" i="2"/>
  <c r="H5777" i="2"/>
  <c r="H5778" i="2"/>
  <c r="H5779" i="2"/>
  <c r="H5780" i="2"/>
  <c r="H5781" i="2"/>
  <c r="H5782" i="2"/>
  <c r="H5783" i="2"/>
  <c r="H5784" i="2"/>
  <c r="H5785" i="2"/>
  <c r="H5786" i="2"/>
  <c r="H5787" i="2"/>
  <c r="H5788" i="2"/>
  <c r="H5789" i="2"/>
  <c r="H5790" i="2"/>
  <c r="H5791" i="2"/>
  <c r="H5792" i="2"/>
  <c r="H5793" i="2"/>
  <c r="H5794" i="2"/>
  <c r="H5795" i="2"/>
  <c r="H5796" i="2"/>
  <c r="H5797" i="2"/>
  <c r="H5798" i="2"/>
  <c r="H5799" i="2"/>
  <c r="H5800" i="2"/>
  <c r="H5801" i="2"/>
  <c r="H5802" i="2"/>
  <c r="H5803" i="2"/>
  <c r="H5804" i="2"/>
  <c r="H5805" i="2"/>
  <c r="H5806" i="2"/>
  <c r="H5807" i="2"/>
  <c r="H5808" i="2"/>
  <c r="H5809" i="2"/>
  <c r="H5810" i="2"/>
  <c r="H5811" i="2"/>
  <c r="H5812" i="2"/>
  <c r="H5813" i="2"/>
  <c r="H5814" i="2"/>
  <c r="H5815" i="2"/>
  <c r="H5816" i="2"/>
  <c r="H5817" i="2"/>
  <c r="H5818" i="2"/>
  <c r="H5819" i="2"/>
  <c r="H5820" i="2"/>
  <c r="H5821" i="2"/>
  <c r="H5822" i="2"/>
  <c r="H5823" i="2"/>
  <c r="H5824" i="2"/>
  <c r="H5825" i="2"/>
  <c r="H5826" i="2"/>
  <c r="H5827" i="2"/>
  <c r="H5828" i="2"/>
  <c r="H5829" i="2"/>
  <c r="H5830" i="2"/>
  <c r="H5831" i="2"/>
  <c r="H5832" i="2"/>
  <c r="H5833" i="2"/>
  <c r="H5834" i="2"/>
  <c r="H5835" i="2"/>
  <c r="H5836" i="2"/>
  <c r="H5837" i="2"/>
  <c r="H5838" i="2"/>
  <c r="H5839" i="2"/>
  <c r="H5840" i="2"/>
  <c r="H5841" i="2"/>
  <c r="H5842" i="2"/>
  <c r="H5843" i="2"/>
  <c r="H5844" i="2"/>
  <c r="H5845" i="2"/>
  <c r="H5846" i="2"/>
  <c r="H5847" i="2"/>
  <c r="H5848" i="2"/>
  <c r="H5849" i="2"/>
  <c r="H5850" i="2"/>
  <c r="H5851" i="2"/>
  <c r="H5852" i="2"/>
  <c r="H5853" i="2"/>
  <c r="H5854" i="2"/>
  <c r="H5855" i="2"/>
  <c r="H5856" i="2"/>
  <c r="H5857" i="2"/>
  <c r="H5858" i="2"/>
  <c r="H5859" i="2"/>
  <c r="H5860" i="2"/>
  <c r="H5861" i="2"/>
  <c r="H5862" i="2"/>
  <c r="H5863" i="2"/>
  <c r="H5864" i="2"/>
  <c r="H5865" i="2"/>
  <c r="H5866" i="2"/>
  <c r="H5867" i="2"/>
  <c r="H5868" i="2"/>
  <c r="H5869" i="2"/>
  <c r="H5870" i="2"/>
  <c r="H5871" i="2"/>
  <c r="H5872" i="2"/>
  <c r="H5873" i="2"/>
  <c r="H5874" i="2"/>
  <c r="H5875" i="2"/>
  <c r="H5876" i="2"/>
  <c r="H5877" i="2"/>
  <c r="H5878" i="2"/>
  <c r="H5879" i="2"/>
  <c r="H5880" i="2"/>
  <c r="H5881" i="2"/>
  <c r="H5882" i="2"/>
  <c r="H5883" i="2"/>
  <c r="H5884" i="2"/>
  <c r="H5885" i="2"/>
  <c r="H5886" i="2"/>
  <c r="H5887" i="2"/>
  <c r="H5888" i="2"/>
  <c r="H5889" i="2"/>
  <c r="H5890" i="2"/>
  <c r="H5891" i="2"/>
  <c r="H5892" i="2"/>
  <c r="H5893" i="2"/>
  <c r="H5894" i="2"/>
  <c r="H5895" i="2"/>
  <c r="H5896" i="2"/>
  <c r="H5897" i="2"/>
  <c r="H5898" i="2"/>
  <c r="H5899" i="2"/>
  <c r="H5900" i="2"/>
  <c r="H5901" i="2"/>
  <c r="H5902" i="2"/>
  <c r="H5903" i="2"/>
  <c r="H5904" i="2"/>
  <c r="H5905" i="2"/>
  <c r="H5906" i="2"/>
  <c r="H5907" i="2"/>
  <c r="H5908" i="2"/>
  <c r="H5909" i="2"/>
  <c r="H5910" i="2"/>
  <c r="H5911" i="2"/>
  <c r="H5912" i="2"/>
  <c r="H5913" i="2"/>
  <c r="H5914" i="2"/>
  <c r="H5915" i="2"/>
  <c r="H5916" i="2"/>
  <c r="H5917" i="2"/>
  <c r="H5918" i="2"/>
  <c r="H5919" i="2"/>
  <c r="H5920" i="2"/>
  <c r="H5921" i="2"/>
  <c r="H5922" i="2"/>
  <c r="H5923" i="2"/>
  <c r="H5924" i="2"/>
  <c r="H5925" i="2"/>
  <c r="H5926" i="2"/>
  <c r="H5927" i="2"/>
  <c r="H5928" i="2"/>
  <c r="H5929" i="2"/>
  <c r="H5930" i="2"/>
  <c r="H5931" i="2"/>
  <c r="H5932" i="2"/>
  <c r="H5933" i="2"/>
  <c r="H5934" i="2"/>
  <c r="H5935" i="2"/>
  <c r="H5936" i="2"/>
  <c r="H5937" i="2"/>
  <c r="H5938" i="2"/>
  <c r="H5939" i="2"/>
  <c r="H5940" i="2"/>
  <c r="H5941" i="2"/>
  <c r="H5942" i="2"/>
  <c r="H5943" i="2"/>
  <c r="H5944" i="2"/>
  <c r="H5945" i="2"/>
  <c r="H5946" i="2"/>
  <c r="H5947" i="2"/>
  <c r="H5948" i="2"/>
  <c r="H5949" i="2"/>
  <c r="H5950" i="2"/>
  <c r="H5951" i="2"/>
  <c r="H5952" i="2"/>
  <c r="H5953" i="2"/>
  <c r="H5954" i="2"/>
  <c r="H5955" i="2"/>
  <c r="H5956" i="2"/>
  <c r="H5957" i="2"/>
  <c r="H5958" i="2"/>
  <c r="H5959" i="2"/>
  <c r="H5960" i="2"/>
  <c r="H5961" i="2"/>
  <c r="H5962" i="2"/>
  <c r="H5963" i="2"/>
  <c r="H5964" i="2"/>
  <c r="H5965" i="2"/>
  <c r="H5966" i="2"/>
  <c r="H5967" i="2"/>
  <c r="H5968" i="2"/>
  <c r="H5969" i="2"/>
  <c r="H5970" i="2"/>
  <c r="H5971" i="2"/>
  <c r="H5972" i="2"/>
  <c r="H5973" i="2"/>
  <c r="H5974" i="2"/>
  <c r="H5975" i="2"/>
  <c r="H5976" i="2"/>
  <c r="H5977" i="2"/>
  <c r="H5978" i="2"/>
  <c r="H5979" i="2"/>
  <c r="H5980" i="2"/>
  <c r="H5981" i="2"/>
  <c r="H5982" i="2"/>
  <c r="H5983" i="2"/>
  <c r="H5984" i="2"/>
  <c r="H5985" i="2"/>
  <c r="H5986" i="2"/>
  <c r="H5987" i="2"/>
  <c r="H5988" i="2"/>
  <c r="H5989" i="2"/>
  <c r="H5990" i="2"/>
  <c r="H5991" i="2"/>
  <c r="H5992" i="2"/>
  <c r="H5993" i="2"/>
  <c r="H5994" i="2"/>
  <c r="H5995" i="2"/>
  <c r="H5996" i="2"/>
  <c r="H5997" i="2"/>
  <c r="H5998" i="2"/>
  <c r="H5999" i="2"/>
  <c r="H6000" i="2"/>
  <c r="H6001" i="2"/>
  <c r="H6002" i="2"/>
  <c r="H6003" i="2"/>
  <c r="H6004" i="2"/>
  <c r="H6005" i="2"/>
  <c r="H6006" i="2"/>
  <c r="H6007" i="2"/>
  <c r="H6008" i="2"/>
  <c r="H6009" i="2"/>
  <c r="H6010" i="2"/>
  <c r="H6011" i="2"/>
  <c r="H6012" i="2"/>
  <c r="H6013" i="2"/>
  <c r="H6014" i="2"/>
  <c r="H6015" i="2"/>
  <c r="H6016" i="2"/>
  <c r="H6017" i="2"/>
  <c r="H6018" i="2"/>
  <c r="H6019" i="2"/>
  <c r="H6020" i="2"/>
  <c r="H6021" i="2"/>
  <c r="H6022" i="2"/>
  <c r="H6023" i="2"/>
  <c r="H6024" i="2"/>
  <c r="H6025" i="2"/>
  <c r="H6026" i="2"/>
  <c r="H6027" i="2"/>
  <c r="H6028" i="2"/>
  <c r="H6029" i="2"/>
  <c r="H6030" i="2"/>
  <c r="H6031" i="2"/>
  <c r="H6032" i="2"/>
  <c r="H6033" i="2"/>
  <c r="H6034" i="2"/>
  <c r="H6035" i="2"/>
  <c r="H6036" i="2"/>
  <c r="H6037" i="2"/>
  <c r="H6038" i="2"/>
  <c r="H6039" i="2"/>
  <c r="H6040" i="2"/>
  <c r="H6041" i="2"/>
  <c r="H6042" i="2"/>
  <c r="H6043" i="2"/>
  <c r="H6044" i="2"/>
  <c r="H6045" i="2"/>
  <c r="H6046" i="2"/>
  <c r="H6047" i="2"/>
  <c r="H6048" i="2"/>
  <c r="H6049" i="2"/>
  <c r="H6050" i="2"/>
  <c r="H6051" i="2"/>
  <c r="H6052" i="2"/>
  <c r="H6053" i="2"/>
  <c r="H6054" i="2"/>
  <c r="H6055" i="2"/>
  <c r="H6056" i="2"/>
  <c r="H6057" i="2"/>
  <c r="H6058" i="2"/>
  <c r="H6059" i="2"/>
  <c r="H6060" i="2"/>
  <c r="H6061" i="2"/>
  <c r="H6062" i="2"/>
  <c r="H6063" i="2"/>
  <c r="H6064" i="2"/>
  <c r="H6065" i="2"/>
  <c r="H6066" i="2"/>
  <c r="H6067" i="2"/>
  <c r="H6068" i="2"/>
  <c r="H6069" i="2"/>
  <c r="H6070" i="2"/>
  <c r="H6071" i="2"/>
  <c r="H6072" i="2"/>
  <c r="H6073" i="2"/>
  <c r="H6074" i="2"/>
  <c r="H6075" i="2"/>
  <c r="H6076" i="2"/>
  <c r="H6077" i="2"/>
  <c r="H6078" i="2"/>
  <c r="H6079" i="2"/>
  <c r="H6080" i="2"/>
  <c r="H6081" i="2"/>
  <c r="H6082" i="2"/>
  <c r="H6083" i="2"/>
  <c r="H6084" i="2"/>
  <c r="H6085" i="2"/>
  <c r="H6086" i="2"/>
  <c r="H6087" i="2"/>
  <c r="H6088" i="2"/>
  <c r="H6089" i="2"/>
  <c r="H6090" i="2"/>
  <c r="H6091" i="2"/>
  <c r="H6092" i="2"/>
  <c r="H6093" i="2"/>
  <c r="H6094" i="2"/>
  <c r="H6095" i="2"/>
  <c r="H6096" i="2"/>
  <c r="H6097" i="2"/>
  <c r="H6098" i="2"/>
  <c r="H6099" i="2"/>
  <c r="H6100" i="2"/>
  <c r="H6101" i="2"/>
  <c r="H6102" i="2"/>
  <c r="H6103" i="2"/>
  <c r="H6104" i="2"/>
  <c r="H6105" i="2"/>
  <c r="H6106" i="2"/>
  <c r="H6107" i="2"/>
  <c r="H6108" i="2"/>
  <c r="H6109" i="2"/>
  <c r="H6110" i="2"/>
  <c r="H6111" i="2"/>
  <c r="H6112" i="2"/>
  <c r="H6113" i="2"/>
  <c r="H6114" i="2"/>
  <c r="H6115" i="2"/>
  <c r="H6116" i="2"/>
  <c r="H6117" i="2"/>
  <c r="H6118" i="2"/>
  <c r="H6119" i="2"/>
  <c r="H6120" i="2"/>
  <c r="H6121" i="2"/>
  <c r="H6122" i="2"/>
  <c r="H6123" i="2"/>
  <c r="H6124" i="2"/>
  <c r="H6125" i="2"/>
  <c r="H6126" i="2"/>
  <c r="H6127" i="2"/>
  <c r="H6128" i="2"/>
  <c r="H6129" i="2"/>
  <c r="H6130" i="2"/>
  <c r="H6131" i="2"/>
  <c r="H6132" i="2"/>
  <c r="H6133" i="2"/>
  <c r="H6134" i="2"/>
  <c r="H6135" i="2"/>
  <c r="H6136" i="2"/>
  <c r="H6137" i="2"/>
  <c r="H6138" i="2"/>
  <c r="H6139" i="2"/>
  <c r="H6140" i="2"/>
  <c r="H6141" i="2"/>
  <c r="H6142" i="2"/>
  <c r="H6143" i="2"/>
  <c r="H6144" i="2"/>
  <c r="H6145" i="2"/>
  <c r="H6146" i="2"/>
  <c r="H6147" i="2"/>
  <c r="H6148" i="2"/>
  <c r="H6149" i="2"/>
  <c r="H6150" i="2"/>
  <c r="H6151" i="2"/>
  <c r="H6152" i="2"/>
  <c r="H6153" i="2"/>
  <c r="H6154" i="2"/>
  <c r="H6155" i="2"/>
  <c r="H6156" i="2"/>
  <c r="H6157" i="2"/>
  <c r="H6158" i="2"/>
  <c r="H6159" i="2"/>
  <c r="H6160" i="2"/>
  <c r="H6161" i="2"/>
  <c r="H6162" i="2"/>
  <c r="H6163" i="2"/>
  <c r="H6164" i="2"/>
  <c r="H6165" i="2"/>
  <c r="H6166" i="2"/>
  <c r="H6167" i="2"/>
  <c r="H6168" i="2"/>
  <c r="H6169" i="2"/>
  <c r="H6170" i="2"/>
  <c r="H6171" i="2"/>
  <c r="H6172" i="2"/>
  <c r="H6173" i="2"/>
  <c r="H6174" i="2"/>
  <c r="H6175" i="2"/>
  <c r="H6176" i="2"/>
  <c r="H6177" i="2"/>
  <c r="H6178" i="2"/>
  <c r="H6179" i="2"/>
  <c r="H6180" i="2"/>
  <c r="H6181" i="2"/>
  <c r="H6182" i="2"/>
  <c r="H6183" i="2"/>
  <c r="H6184" i="2"/>
  <c r="H6185" i="2"/>
  <c r="H6186" i="2"/>
  <c r="H6187" i="2"/>
  <c r="H6188" i="2"/>
  <c r="H6189" i="2"/>
  <c r="H6190" i="2"/>
  <c r="H6191" i="2"/>
  <c r="H6192" i="2"/>
  <c r="H6193" i="2"/>
  <c r="H6194" i="2"/>
  <c r="H6195" i="2"/>
  <c r="H6196" i="2"/>
  <c r="H6197" i="2"/>
  <c r="H6198" i="2"/>
  <c r="H6199" i="2"/>
  <c r="H6200" i="2"/>
  <c r="H6201" i="2"/>
  <c r="H6202" i="2"/>
  <c r="H6203" i="2"/>
  <c r="H6204" i="2"/>
  <c r="H6205" i="2"/>
  <c r="H6206" i="2"/>
  <c r="H6207" i="2"/>
  <c r="H6208" i="2"/>
  <c r="H6209" i="2"/>
  <c r="H6210" i="2"/>
  <c r="H6211" i="2"/>
  <c r="H6212" i="2"/>
  <c r="H6213" i="2"/>
  <c r="H6214" i="2"/>
  <c r="H6215" i="2"/>
  <c r="H6216" i="2"/>
  <c r="H6217" i="2"/>
  <c r="H6218" i="2"/>
  <c r="H6219" i="2"/>
  <c r="H6220" i="2"/>
  <c r="H6221" i="2"/>
  <c r="H6222" i="2"/>
  <c r="H6223" i="2"/>
  <c r="H6224" i="2"/>
  <c r="H6225" i="2"/>
  <c r="H6226" i="2"/>
  <c r="H6227" i="2"/>
  <c r="H6228" i="2"/>
  <c r="H6229" i="2"/>
  <c r="H6230" i="2"/>
  <c r="H6231" i="2"/>
  <c r="H6232" i="2"/>
  <c r="H6233" i="2"/>
  <c r="H6234" i="2"/>
  <c r="H6235" i="2"/>
  <c r="H6236" i="2"/>
  <c r="H6237" i="2"/>
  <c r="H6238" i="2"/>
  <c r="H6239" i="2"/>
  <c r="H6240" i="2"/>
  <c r="H6241" i="2"/>
  <c r="H6242" i="2"/>
  <c r="H6243" i="2"/>
  <c r="H6244" i="2"/>
  <c r="H6245" i="2"/>
  <c r="H6246" i="2"/>
  <c r="H6247" i="2"/>
  <c r="H6248" i="2"/>
  <c r="H6249" i="2"/>
  <c r="H6250" i="2"/>
  <c r="H6251" i="2"/>
  <c r="H6252" i="2"/>
  <c r="H6253" i="2"/>
  <c r="H6254" i="2"/>
  <c r="H6255" i="2"/>
  <c r="H6256" i="2"/>
  <c r="H6257" i="2"/>
  <c r="H6258" i="2"/>
  <c r="H6259" i="2"/>
  <c r="H6260" i="2"/>
  <c r="H6261" i="2"/>
  <c r="H6262" i="2"/>
  <c r="H6263" i="2"/>
  <c r="H6264" i="2"/>
  <c r="H6265" i="2"/>
  <c r="H6266" i="2"/>
  <c r="H6267" i="2"/>
  <c r="H6268" i="2"/>
  <c r="H6269" i="2"/>
  <c r="H6270" i="2"/>
  <c r="H6271" i="2"/>
  <c r="H6272" i="2"/>
  <c r="H6273" i="2"/>
  <c r="H6274" i="2"/>
  <c r="H6275" i="2"/>
  <c r="H6276" i="2"/>
  <c r="H6277" i="2"/>
  <c r="H6278" i="2"/>
  <c r="H6279" i="2"/>
  <c r="H6280" i="2"/>
  <c r="H6281" i="2"/>
  <c r="H6282" i="2"/>
  <c r="H6283" i="2"/>
  <c r="H6284" i="2"/>
  <c r="H6285" i="2"/>
  <c r="H6286" i="2"/>
  <c r="H6287" i="2"/>
  <c r="H6288" i="2"/>
  <c r="H6289" i="2"/>
  <c r="H6290" i="2"/>
  <c r="H6291" i="2"/>
  <c r="H6292" i="2"/>
  <c r="H6293" i="2"/>
  <c r="H6294" i="2"/>
  <c r="H6295" i="2"/>
  <c r="H6296" i="2"/>
  <c r="H6297" i="2"/>
  <c r="H6298" i="2"/>
  <c r="H6299" i="2"/>
  <c r="H6300" i="2"/>
  <c r="H6301" i="2"/>
  <c r="H6302" i="2"/>
  <c r="H6303" i="2"/>
  <c r="H6304" i="2"/>
  <c r="H6305" i="2"/>
  <c r="H6306" i="2"/>
  <c r="H6307" i="2"/>
  <c r="H6308" i="2"/>
  <c r="H6309" i="2"/>
  <c r="H6310" i="2"/>
  <c r="H6311" i="2"/>
  <c r="H6312" i="2"/>
  <c r="H6313" i="2"/>
  <c r="H6314" i="2"/>
  <c r="H6315" i="2"/>
  <c r="H6316" i="2"/>
  <c r="H6317" i="2"/>
  <c r="H6318" i="2"/>
  <c r="H6319" i="2"/>
  <c r="H6320" i="2"/>
  <c r="H6321" i="2"/>
  <c r="H6322" i="2"/>
  <c r="H6323" i="2"/>
  <c r="H6324" i="2"/>
  <c r="H6325" i="2"/>
  <c r="H6326" i="2"/>
  <c r="H6327" i="2"/>
  <c r="H6328" i="2"/>
  <c r="H6329" i="2"/>
  <c r="H6330" i="2"/>
  <c r="H6331" i="2"/>
  <c r="H6332" i="2"/>
  <c r="H6333" i="2"/>
  <c r="H6334" i="2"/>
  <c r="H6335" i="2"/>
  <c r="H6336" i="2"/>
  <c r="H6337" i="2"/>
  <c r="H6338" i="2"/>
  <c r="H6339" i="2"/>
  <c r="H6340" i="2"/>
  <c r="H6341" i="2"/>
  <c r="H6342" i="2"/>
  <c r="H6343" i="2"/>
  <c r="H6344" i="2"/>
  <c r="H6345" i="2"/>
  <c r="H6346" i="2"/>
  <c r="H6347" i="2"/>
  <c r="H6348" i="2"/>
  <c r="H6349" i="2"/>
  <c r="H6350" i="2"/>
  <c r="H6351" i="2"/>
  <c r="H6352" i="2"/>
  <c r="H6353" i="2"/>
  <c r="H6354" i="2"/>
  <c r="H6355" i="2"/>
  <c r="H6356" i="2"/>
  <c r="H6357" i="2"/>
  <c r="H6358" i="2"/>
  <c r="H6359" i="2"/>
  <c r="H6360" i="2"/>
  <c r="H6361" i="2"/>
  <c r="H6362" i="2"/>
  <c r="H6363" i="2"/>
  <c r="H6364" i="2"/>
  <c r="H6365" i="2"/>
  <c r="H6366" i="2"/>
  <c r="H6367" i="2"/>
  <c r="H6368" i="2"/>
  <c r="H6369" i="2"/>
  <c r="H6370" i="2"/>
  <c r="H6371" i="2"/>
  <c r="H6372" i="2"/>
  <c r="H6373" i="2"/>
  <c r="H6374" i="2"/>
  <c r="H6375" i="2"/>
  <c r="H6376" i="2"/>
  <c r="H6377" i="2"/>
  <c r="H6378" i="2"/>
  <c r="H6379" i="2"/>
  <c r="H6380" i="2"/>
  <c r="H6381" i="2"/>
  <c r="H6382" i="2"/>
  <c r="H6383" i="2"/>
  <c r="H6384" i="2"/>
  <c r="H6385" i="2"/>
  <c r="H6386" i="2"/>
  <c r="H6387" i="2"/>
  <c r="H6388" i="2"/>
  <c r="H6389" i="2"/>
  <c r="H6390" i="2"/>
  <c r="H6391" i="2"/>
  <c r="H6392" i="2"/>
  <c r="H6393" i="2"/>
  <c r="H6394" i="2"/>
  <c r="H6395" i="2"/>
  <c r="H6396" i="2"/>
  <c r="H6397" i="2"/>
  <c r="H6398" i="2"/>
  <c r="H6399" i="2"/>
  <c r="H6400" i="2"/>
  <c r="H6401" i="2"/>
  <c r="H6402" i="2"/>
  <c r="H6403" i="2"/>
  <c r="H6404" i="2"/>
  <c r="H6405" i="2"/>
  <c r="H6406" i="2"/>
  <c r="H6407" i="2"/>
  <c r="H6408" i="2"/>
  <c r="H6409" i="2"/>
  <c r="H6410" i="2"/>
  <c r="H6411" i="2"/>
  <c r="H6412" i="2"/>
  <c r="H6413" i="2"/>
  <c r="H6414" i="2"/>
  <c r="H6415" i="2"/>
  <c r="H6416" i="2"/>
  <c r="H6417" i="2"/>
  <c r="H6418" i="2"/>
  <c r="H6419" i="2"/>
  <c r="H6420" i="2"/>
  <c r="H6421" i="2"/>
  <c r="H6422" i="2"/>
  <c r="H6423" i="2"/>
  <c r="H6424" i="2"/>
  <c r="H6425" i="2"/>
  <c r="H6426" i="2"/>
  <c r="H6427" i="2"/>
  <c r="H6428" i="2"/>
  <c r="H6429" i="2"/>
  <c r="H6430" i="2"/>
  <c r="H6431" i="2"/>
  <c r="H6432" i="2"/>
  <c r="H6433" i="2"/>
  <c r="H6434" i="2"/>
  <c r="H6435" i="2"/>
  <c r="H6436" i="2"/>
  <c r="H6437" i="2"/>
  <c r="H6438" i="2"/>
  <c r="H6439" i="2"/>
  <c r="H6440" i="2"/>
  <c r="H6441" i="2"/>
  <c r="H6442" i="2"/>
  <c r="H6443" i="2"/>
  <c r="H6444" i="2"/>
  <c r="H6445" i="2"/>
  <c r="H6446" i="2"/>
  <c r="H6447" i="2"/>
  <c r="H6448" i="2"/>
  <c r="H6449" i="2"/>
  <c r="H6450" i="2"/>
  <c r="H6451" i="2"/>
  <c r="H6452" i="2"/>
  <c r="H6453" i="2"/>
  <c r="H6454" i="2"/>
  <c r="H6455" i="2"/>
  <c r="H6456" i="2"/>
  <c r="H6457" i="2"/>
  <c r="H6458" i="2"/>
  <c r="H6459" i="2"/>
  <c r="H6460" i="2"/>
  <c r="H6461" i="2"/>
  <c r="H6462" i="2"/>
  <c r="H6463" i="2"/>
  <c r="H6464" i="2"/>
  <c r="H6465" i="2"/>
  <c r="H6466" i="2"/>
  <c r="H6467" i="2"/>
  <c r="H6468" i="2"/>
  <c r="H6469" i="2"/>
  <c r="H6470" i="2"/>
  <c r="H6471" i="2"/>
  <c r="H6472" i="2"/>
  <c r="H6473" i="2"/>
  <c r="H6474" i="2"/>
  <c r="H6475" i="2"/>
  <c r="H6476" i="2"/>
  <c r="H6477" i="2"/>
  <c r="H6478" i="2"/>
  <c r="H6479" i="2"/>
  <c r="H6480" i="2"/>
  <c r="H6481" i="2"/>
  <c r="H6482" i="2"/>
  <c r="H6483" i="2"/>
  <c r="H6484" i="2"/>
  <c r="H6485" i="2"/>
  <c r="H6486" i="2"/>
  <c r="H6487" i="2"/>
  <c r="H6488" i="2"/>
  <c r="H6489" i="2"/>
  <c r="H6490" i="2"/>
  <c r="H6491" i="2"/>
  <c r="H6492" i="2"/>
  <c r="H6493" i="2"/>
  <c r="H6494" i="2"/>
  <c r="H6495" i="2"/>
  <c r="H6496" i="2"/>
  <c r="H6497" i="2"/>
  <c r="H6498" i="2"/>
  <c r="H6499" i="2"/>
  <c r="H6500" i="2"/>
  <c r="H6501" i="2"/>
  <c r="H6502" i="2"/>
  <c r="H6503" i="2"/>
  <c r="H6504" i="2"/>
  <c r="H6505" i="2"/>
  <c r="H6506" i="2"/>
  <c r="H6507" i="2"/>
  <c r="H6508" i="2"/>
  <c r="H6509" i="2"/>
  <c r="H6510" i="2"/>
  <c r="H6511" i="2"/>
  <c r="H6512" i="2"/>
  <c r="H6513" i="2"/>
  <c r="H6514" i="2"/>
  <c r="H6515" i="2"/>
  <c r="H6516" i="2"/>
  <c r="H6517" i="2"/>
  <c r="H6518" i="2"/>
  <c r="H6519" i="2"/>
  <c r="H6520" i="2"/>
  <c r="H6521" i="2"/>
  <c r="H6522" i="2"/>
  <c r="H6523" i="2"/>
  <c r="H6524" i="2"/>
  <c r="H6525" i="2"/>
  <c r="H6526" i="2"/>
  <c r="H6527" i="2"/>
  <c r="H6528" i="2"/>
  <c r="H6529" i="2"/>
  <c r="H6530" i="2"/>
  <c r="H6531" i="2"/>
  <c r="H6532" i="2"/>
  <c r="H6533" i="2"/>
  <c r="H6534" i="2"/>
  <c r="H6535" i="2"/>
  <c r="G6536" i="2"/>
  <c r="H6536" i="2"/>
  <c r="H6537" i="2"/>
  <c r="H6538" i="2"/>
  <c r="H6539" i="2"/>
  <c r="H6540" i="2"/>
  <c r="H6541" i="2"/>
  <c r="H6542" i="2"/>
  <c r="H6543" i="2"/>
  <c r="H6544" i="2"/>
  <c r="H6545" i="2"/>
  <c r="H6546" i="2"/>
  <c r="H6547" i="2"/>
  <c r="H6548" i="2"/>
  <c r="H6549" i="2"/>
  <c r="H6550" i="2"/>
  <c r="H6551" i="2"/>
  <c r="H6552" i="2"/>
  <c r="H6553" i="2"/>
  <c r="H6554" i="2"/>
  <c r="H6555" i="2"/>
  <c r="H6556" i="2"/>
  <c r="H6557" i="2"/>
  <c r="H6558" i="2"/>
  <c r="H6559" i="2"/>
  <c r="H6560" i="2"/>
  <c r="H6561" i="2"/>
  <c r="H6562" i="2"/>
  <c r="H6563" i="2"/>
  <c r="H6564" i="2"/>
  <c r="H6565" i="2"/>
  <c r="H6566" i="2"/>
  <c r="H6567" i="2"/>
  <c r="H6568" i="2"/>
  <c r="H6569" i="2"/>
  <c r="H6570" i="2"/>
  <c r="H6571" i="2"/>
  <c r="H6572" i="2"/>
  <c r="H6573" i="2"/>
  <c r="H6574" i="2"/>
  <c r="H6575" i="2"/>
  <c r="H6576" i="2"/>
  <c r="H6577" i="2"/>
  <c r="H6578" i="2"/>
  <c r="H6579" i="2"/>
  <c r="H6580" i="2"/>
  <c r="H6581" i="2"/>
  <c r="H6582" i="2"/>
  <c r="H6583" i="2"/>
  <c r="H6584" i="2"/>
  <c r="H6585" i="2"/>
  <c r="H6586" i="2"/>
  <c r="H6587" i="2"/>
  <c r="H6588" i="2"/>
  <c r="H6589" i="2"/>
  <c r="H6590" i="2"/>
  <c r="H6591" i="2"/>
  <c r="H6592" i="2"/>
  <c r="H6593" i="2"/>
  <c r="H6594" i="2"/>
  <c r="H6595" i="2"/>
  <c r="H6596" i="2"/>
  <c r="H6597" i="2"/>
  <c r="H6598" i="2"/>
  <c r="H6599" i="2"/>
  <c r="H6600" i="2"/>
  <c r="H6601" i="2"/>
  <c r="H6602" i="2"/>
  <c r="H6603" i="2"/>
  <c r="H6604" i="2"/>
  <c r="H6605" i="2"/>
  <c r="H6606" i="2"/>
  <c r="H6607" i="2"/>
  <c r="H6608" i="2"/>
  <c r="H6609" i="2"/>
  <c r="F954" i="1"/>
  <c r="F955" i="1"/>
  <c r="F956" i="1"/>
  <c r="F957" i="1"/>
  <c r="F959" i="1"/>
  <c r="F960" i="1"/>
  <c r="F973" i="1"/>
  <c r="F974" i="1"/>
  <c r="F975" i="1"/>
  <c r="F976" i="1"/>
  <c r="F972" i="1"/>
  <c r="F978" i="1"/>
  <c r="F979" i="1"/>
  <c r="F980" i="1"/>
  <c r="F981" i="1"/>
  <c r="F977" i="1"/>
  <c r="F983" i="1"/>
  <c r="F984" i="1"/>
  <c r="F985" i="1"/>
  <c r="F986" i="1"/>
  <c r="F982" i="1"/>
  <c r="F971" i="1"/>
  <c r="F994" i="1"/>
  <c r="F995" i="1"/>
  <c r="F993" i="1"/>
  <c r="F997" i="1"/>
  <c r="F998" i="1"/>
  <c r="F996" i="1"/>
  <c r="F991" i="1"/>
  <c r="F992" i="1"/>
  <c r="F990" i="1"/>
  <c r="F989" i="1"/>
  <c r="F1000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04" i="1"/>
  <c r="F100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43" i="1"/>
  <c r="F104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082" i="1"/>
  <c r="F1081" i="1"/>
  <c r="F1119" i="1"/>
  <c r="F1124" i="1"/>
  <c r="F1125" i="1"/>
  <c r="F1126" i="1"/>
  <c r="F1127" i="1"/>
  <c r="F1123" i="1"/>
  <c r="F1129" i="1"/>
  <c r="F1130" i="1"/>
  <c r="F1131" i="1"/>
  <c r="F1132" i="1"/>
  <c r="F1133" i="1"/>
  <c r="F1134" i="1"/>
  <c r="F1135" i="1"/>
  <c r="F1128" i="1"/>
  <c r="F1122" i="1"/>
  <c r="F1137" i="1"/>
  <c r="F961" i="1"/>
  <c r="F958" i="1"/>
  <c r="F920" i="1"/>
  <c r="F919" i="1"/>
  <c r="F918" i="1"/>
  <c r="F917" i="1"/>
  <c r="F916" i="1"/>
  <c r="F868" i="1"/>
  <c r="F870" i="1"/>
  <c r="F939" i="1"/>
  <c r="F92" i="1"/>
  <c r="F30" i="1"/>
  <c r="F10" i="1"/>
  <c r="F11" i="1"/>
  <c r="F9" i="1"/>
  <c r="F13" i="1"/>
  <c r="F14" i="1"/>
  <c r="F15" i="1"/>
  <c r="F16" i="1"/>
  <c r="F17" i="1"/>
  <c r="F18" i="1"/>
  <c r="F19" i="1"/>
  <c r="F12" i="1"/>
  <c r="F21" i="1"/>
  <c r="F22" i="1"/>
  <c r="F20" i="1"/>
  <c r="F8" i="1"/>
  <c r="F26" i="1"/>
  <c r="F27" i="1"/>
  <c r="F28" i="1"/>
  <c r="F25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3" i="1"/>
  <c r="F94" i="1"/>
  <c r="F95" i="1"/>
  <c r="F96" i="1"/>
  <c r="F97" i="1"/>
  <c r="F98" i="1"/>
  <c r="F99" i="1"/>
  <c r="F29" i="1"/>
  <c r="F24" i="1"/>
  <c r="F118" i="1"/>
  <c r="F119" i="1"/>
  <c r="F120" i="1"/>
  <c r="F117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21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137" i="1"/>
  <c r="F506" i="1"/>
  <c r="F507" i="1"/>
  <c r="F508" i="1"/>
  <c r="F505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09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531" i="1"/>
  <c r="F116" i="1"/>
  <c r="F800" i="1"/>
  <c r="F801" i="1"/>
  <c r="F802" i="1"/>
  <c r="F803" i="1"/>
  <c r="F804" i="1"/>
  <c r="F805" i="1"/>
  <c r="F799" i="1"/>
  <c r="F807" i="1"/>
  <c r="F808" i="1"/>
  <c r="F809" i="1"/>
  <c r="F810" i="1"/>
  <c r="F806" i="1"/>
  <c r="F812" i="1"/>
  <c r="F813" i="1"/>
  <c r="F814" i="1"/>
  <c r="F811" i="1"/>
  <c r="F816" i="1"/>
  <c r="F817" i="1"/>
  <c r="F818" i="1"/>
  <c r="F815" i="1"/>
  <c r="F798" i="1"/>
  <c r="F823" i="1"/>
  <c r="F824" i="1"/>
  <c r="F822" i="1"/>
  <c r="F826" i="1"/>
  <c r="F827" i="1"/>
  <c r="F825" i="1"/>
  <c r="F829" i="1"/>
  <c r="F830" i="1"/>
  <c r="F828" i="1"/>
  <c r="F832" i="1"/>
  <c r="F833" i="1"/>
  <c r="F831" i="1"/>
  <c r="F835" i="1"/>
  <c r="F836" i="1"/>
  <c r="F834" i="1"/>
  <c r="F821" i="1"/>
  <c r="F840" i="1"/>
  <c r="F841" i="1"/>
  <c r="F839" i="1"/>
  <c r="F843" i="1"/>
  <c r="F844" i="1"/>
  <c r="F842" i="1"/>
  <c r="F846" i="1"/>
  <c r="F847" i="1"/>
  <c r="F845" i="1"/>
  <c r="F849" i="1"/>
  <c r="F850" i="1"/>
  <c r="F848" i="1"/>
  <c r="F852" i="1"/>
  <c r="F853" i="1"/>
  <c r="F851" i="1"/>
  <c r="F838" i="1"/>
  <c r="F863" i="1"/>
  <c r="F864" i="1"/>
  <c r="F865" i="1"/>
  <c r="F866" i="1"/>
  <c r="F867" i="1"/>
  <c r="F869" i="1"/>
  <c r="F871" i="1"/>
  <c r="F872" i="1"/>
  <c r="F873" i="1"/>
  <c r="F874" i="1"/>
  <c r="F875" i="1"/>
  <c r="F862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877" i="1"/>
  <c r="F923" i="1"/>
  <c r="F924" i="1"/>
  <c r="F925" i="1"/>
  <c r="F922" i="1"/>
  <c r="F927" i="1"/>
  <c r="F928" i="1"/>
  <c r="F929" i="1"/>
  <c r="F930" i="1"/>
  <c r="F931" i="1"/>
  <c r="F932" i="1"/>
  <c r="F926" i="1"/>
  <c r="F934" i="1"/>
  <c r="F935" i="1"/>
  <c r="F936" i="1"/>
  <c r="F933" i="1"/>
  <c r="F938" i="1"/>
  <c r="F940" i="1"/>
  <c r="F937" i="1"/>
  <c r="F861" i="1"/>
  <c r="F952" i="1"/>
  <c r="F951" i="1"/>
  <c r="F944" i="1"/>
  <c r="F945" i="1"/>
  <c r="F943" i="1"/>
  <c r="F947" i="1"/>
  <c r="F948" i="1"/>
  <c r="F946" i="1"/>
  <c r="F942" i="1"/>
  <c r="F965" i="1"/>
  <c r="G951" i="1"/>
  <c r="H21" i="6"/>
  <c r="J21" i="6"/>
  <c r="H22" i="6"/>
  <c r="J22" i="6"/>
  <c r="F23" i="6"/>
  <c r="J23" i="6"/>
  <c r="F24" i="6"/>
  <c r="J24" i="6"/>
  <c r="F25" i="6"/>
  <c r="J25" i="6"/>
  <c r="N5" i="6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33" i="6"/>
  <c r="H33" i="6"/>
  <c r="J33" i="6"/>
  <c r="N9" i="6"/>
  <c r="O16" i="6"/>
  <c r="O15" i="6"/>
  <c r="F30" i="6"/>
  <c r="H30" i="6"/>
  <c r="J30" i="6"/>
  <c r="F31" i="6"/>
  <c r="H31" i="6"/>
  <c r="J31" i="6"/>
  <c r="F32" i="6"/>
  <c r="H32" i="6"/>
  <c r="J32" i="6"/>
  <c r="N7" i="6"/>
  <c r="O14" i="6"/>
  <c r="O13" i="6"/>
  <c r="J34" i="6"/>
  <c r="H26" i="6"/>
  <c r="J26" i="6"/>
  <c r="H20" i="6"/>
  <c r="J20" i="6"/>
  <c r="H19" i="6"/>
  <c r="J19" i="6"/>
  <c r="H18" i="6"/>
  <c r="J18" i="6"/>
  <c r="H17" i="6"/>
  <c r="J17" i="6"/>
  <c r="H16" i="6"/>
  <c r="J16" i="6"/>
  <c r="H15" i="6"/>
  <c r="J15" i="6"/>
  <c r="H14" i="6"/>
  <c r="J14" i="6"/>
  <c r="H13" i="6"/>
  <c r="J13" i="6"/>
  <c r="H12" i="6"/>
  <c r="J12" i="6"/>
  <c r="H11" i="6"/>
  <c r="J11" i="6"/>
  <c r="H10" i="6"/>
  <c r="J10" i="6"/>
  <c r="H9" i="6"/>
  <c r="J9" i="6"/>
  <c r="H8" i="6"/>
  <c r="J8" i="6"/>
  <c r="H7" i="6"/>
  <c r="J7" i="6"/>
  <c r="H6" i="6"/>
  <c r="J6" i="6"/>
  <c r="H5" i="6"/>
  <c r="J5" i="6"/>
  <c r="H4" i="6"/>
  <c r="J4" i="6"/>
  <c r="F27" i="6"/>
  <c r="N4" i="6"/>
  <c r="O11" i="6"/>
  <c r="O12" i="6"/>
  <c r="J27" i="6"/>
  <c r="N3" i="6"/>
  <c r="O10" i="6"/>
  <c r="F34" i="6"/>
  <c r="F35" i="6"/>
  <c r="H940" i="1"/>
  <c r="I940" i="1"/>
  <c r="H939" i="1"/>
  <c r="I939" i="1"/>
  <c r="G941" i="1"/>
  <c r="H954" i="1"/>
  <c r="H955" i="1"/>
  <c r="H956" i="1"/>
  <c r="H957" i="1"/>
  <c r="J2674" i="2"/>
  <c r="J2216" i="2"/>
  <c r="J1823" i="2"/>
  <c r="J997" i="2"/>
  <c r="F2" i="5"/>
  <c r="J2655" i="2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K1753" i="2"/>
  <c r="F857" i="1"/>
  <c r="F858" i="1"/>
  <c r="H941" i="1"/>
  <c r="H953" i="1"/>
  <c r="F856" i="1"/>
  <c r="F855" i="1"/>
  <c r="G855" i="1"/>
</calcChain>
</file>

<file path=xl/sharedStrings.xml><?xml version="1.0" encoding="utf-8"?>
<sst xmlns="http://schemas.openxmlformats.org/spreadsheetml/2006/main" count="14773" uniqueCount="2977">
  <si>
    <t>PT. INDOSAN BERKAT BERSAMA</t>
  </si>
  <si>
    <t>CHART OF ACCOUNT (COA) / DAFTAR AKUN BUKU BESAR (GL)</t>
  </si>
  <si>
    <t>AKUN LAPORAN KEUANGAN</t>
  </si>
  <si>
    <t>NOMOR &amp; NAMA AKUN BUKU BESAR (GL)</t>
  </si>
  <si>
    <t>ASET LANCAR</t>
  </si>
  <si>
    <t>KAS DAN SETARA KAS</t>
  </si>
  <si>
    <t>KAS</t>
  </si>
  <si>
    <t>- Kas ……….</t>
  </si>
  <si>
    <t>BANK</t>
  </si>
  <si>
    <t>- Giro BANK MANDIRI A/C. 117-00-3333889-9 / Rp.</t>
  </si>
  <si>
    <t>- Giro BANK MANDIRI A/C. 117-00-3333889-8 / Rp.</t>
  </si>
  <si>
    <t>- Tabungan BCA AC : 260607777 / Rp.</t>
  </si>
  <si>
    <t>SURAT BERHARGA</t>
  </si>
  <si>
    <t xml:space="preserve"> Deposito ……………</t>
  </si>
  <si>
    <t>PIUTANG USAHA</t>
  </si>
  <si>
    <t>PIUTANG USAHA EKSPOR</t>
  </si>
  <si>
    <t xml:space="preserve"> Piutang Usaha E ………… (diisi nama Customer)</t>
  </si>
  <si>
    <t>PIUTANG USAHA LOKAL</t>
  </si>
  <si>
    <t xml:space="preserve"> Piutang Usaha L ………… (diisi nama Customer)</t>
  </si>
  <si>
    <t>PERSEDIAAN</t>
  </si>
  <si>
    <t>BAHAN BAKU IMPOR</t>
  </si>
  <si>
    <t>RM Impor ……… (diisi nama barang)</t>
  </si>
  <si>
    <t>BAHAN BAKU LOKAL</t>
  </si>
  <si>
    <t>RM Lokal ……… (diisi nama barang)</t>
  </si>
  <si>
    <t>BAHAN PEMBANTU</t>
  </si>
  <si>
    <t>BARANG DALAM PROSES</t>
  </si>
  <si>
    <t>WIP ……… (diisi nama barang)</t>
  </si>
  <si>
    <t>BARANG JADI PRODUKSI</t>
  </si>
  <si>
    <t>BARANG JADI BELI</t>
  </si>
  <si>
    <t>FGB ……… (diisi nama barang)</t>
  </si>
  <si>
    <t>PIUTANG LAIN-LAIN</t>
  </si>
  <si>
    <t>PAJAK DIBAYAR DIMUKA</t>
  </si>
  <si>
    <t>PPh Ps. 21 Dibayar Dimuka</t>
  </si>
  <si>
    <t>PPh Ps. 22 Dibayar Dimuka</t>
  </si>
  <si>
    <t>PPh Ps. 23 Dibayar Dimuka</t>
  </si>
  <si>
    <t>PPh Ps. 25 Dibayar Dimuka</t>
  </si>
  <si>
    <t>PPN Masukan</t>
  </si>
  <si>
    <t>Pajak Lainnya</t>
  </si>
  <si>
    <t>UANG MUKA DIBAYAR</t>
  </si>
  <si>
    <t>UM Pembelian</t>
  </si>
  <si>
    <t>UM Beban Asuransi</t>
  </si>
  <si>
    <t>UM Beban Sewa</t>
  </si>
  <si>
    <t>UM Beban ………..</t>
  </si>
  <si>
    <t>PIUTANG KARYAWAN</t>
  </si>
  <si>
    <t xml:space="preserve"> Piutang K ………… (diisi nama Karyawan)</t>
  </si>
  <si>
    <t>PIUTANG PEMEGANG SAHAM</t>
  </si>
  <si>
    <t xml:space="preserve"> Piutang PS ………… (diisi nama PS)</t>
  </si>
  <si>
    <t>ASET LANCAR LAINNYA</t>
  </si>
  <si>
    <t>ASET TETAP</t>
  </si>
  <si>
    <t>TANAH &amp; BANGUNAN</t>
  </si>
  <si>
    <t xml:space="preserve"> Tanah &amp; Bangunan Jkt</t>
  </si>
  <si>
    <t xml:space="preserve"> Tanah &amp; Bangunan Solo</t>
  </si>
  <si>
    <t>MESIN PRODUKSI</t>
  </si>
  <si>
    <t>Mesin Produksi Jkt</t>
  </si>
  <si>
    <t>Mesin Produksi Solo</t>
  </si>
  <si>
    <t>PERALATAN PRODUKSI</t>
  </si>
  <si>
    <t>Peralatan Produksi Jkt</t>
  </si>
  <si>
    <t>Peralatan Produksi Solo</t>
  </si>
  <si>
    <t>PERALATAN KANTOR</t>
  </si>
  <si>
    <t>Peralatan Kantor Jkt</t>
  </si>
  <si>
    <t>Peralatan Kantor Solo</t>
  </si>
  <si>
    <t>KENDARAAN</t>
  </si>
  <si>
    <t>Kendaraan Jkt</t>
  </si>
  <si>
    <t>Kendaraan Solo</t>
  </si>
  <si>
    <t>AKUM PENYU ASET TETAP</t>
  </si>
  <si>
    <t>Akum Penyu T/B Jkt</t>
  </si>
  <si>
    <t>Akum Penyu T/B Solo</t>
  </si>
  <si>
    <t>AKUM PENYU MESIN PRD</t>
  </si>
  <si>
    <t>Akum Penyu Mesin Prd Jkt</t>
  </si>
  <si>
    <t>Akum Penyu Mesin Prd Solo</t>
  </si>
  <si>
    <t>AKUM PENYU PERALATAN PRD</t>
  </si>
  <si>
    <t>Akum Penyu Peralatan Prd Jkt</t>
  </si>
  <si>
    <t>Akum Penyu Peralatan Prd Solo</t>
  </si>
  <si>
    <t>Akum Penyu Peralatan Kantor Jkt</t>
  </si>
  <si>
    <t>Akum Penyu Peralatan Kantor Solo</t>
  </si>
  <si>
    <t>Akum Penyu Kendaraan Jkt</t>
  </si>
  <si>
    <t>Akum Penyu Kendaraan Solo</t>
  </si>
  <si>
    <t>ASET TIDAK BERWUJUD</t>
  </si>
  <si>
    <t>HAK CIPTA/MERK</t>
  </si>
  <si>
    <t>Nilai Perolehan Hak Cipta/Merk</t>
  </si>
  <si>
    <t>Amortisasi Hak Cipta/Merk</t>
  </si>
  <si>
    <t>UTANG &amp; LIABILITAS</t>
  </si>
  <si>
    <t>UTANG LANCAR</t>
  </si>
  <si>
    <t>UTANG USAHA IMPOR</t>
  </si>
  <si>
    <t>UTANG USAHA LOKAL</t>
  </si>
  <si>
    <t xml:space="preserve"> Utang Usaha L ………… (diisi nama Supplier)</t>
  </si>
  <si>
    <t>BEBAN HARUS DIBAYAR</t>
  </si>
  <si>
    <t>Gaji/Upah MHD</t>
  </si>
  <si>
    <t xml:space="preserve">…………………….. (diisi jenis biaya sesuai COA biaya yg diperlukan) </t>
  </si>
  <si>
    <t>UTANG PAJAK</t>
  </si>
  <si>
    <t>Utang PPh Ps. 21</t>
  </si>
  <si>
    <t>Utang PPh Ps. 23</t>
  </si>
  <si>
    <t>Utang PPh Ps. 4 ayat 2</t>
  </si>
  <si>
    <t>Utang PPh Ps. 25/29</t>
  </si>
  <si>
    <t>Utang PPN Keluaran</t>
  </si>
  <si>
    <t>Utang Pajak Lainnya</t>
  </si>
  <si>
    <t>UANG MUKA DITERIMA</t>
  </si>
  <si>
    <t>UM Penjualan</t>
  </si>
  <si>
    <t>UM Pendapatan Sewa</t>
  </si>
  <si>
    <t>UM Pendapatan …….</t>
  </si>
  <si>
    <t>UTANG LANCAR LAINNYA</t>
  </si>
  <si>
    <t>Utang Lancar Lainnya</t>
  </si>
  <si>
    <t>PPV (Temporary)</t>
  </si>
  <si>
    <t>…………………………..</t>
  </si>
  <si>
    <t>UTANG JANGKA PANJANG</t>
  </si>
  <si>
    <t>UTANG BANK</t>
  </si>
  <si>
    <t>Utang Bank …………..</t>
  </si>
  <si>
    <t>UTANG JK PANJANG LAINNYA</t>
  </si>
  <si>
    <t>Utang Pemegang Saham</t>
  </si>
  <si>
    <t>……………………………</t>
  </si>
  <si>
    <t>EKUITAS</t>
  </si>
  <si>
    <t>MODAL SAHAM DISETOR</t>
  </si>
  <si>
    <t>LABA DITAHAN</t>
  </si>
  <si>
    <t>Laba Tahun-Tahun Sebelumnya</t>
  </si>
  <si>
    <t>Distribusi Dividen</t>
  </si>
  <si>
    <t>Laba Tahun Berjalan</t>
  </si>
  <si>
    <t>PENJUALAN</t>
  </si>
  <si>
    <t>PENJUALAN KOTOR</t>
  </si>
  <si>
    <t>Sales Safes &amp; Office Equipment Ekspor</t>
  </si>
  <si>
    <t>Sales Fire &amp; Equipment Ekspor</t>
  </si>
  <si>
    <t>Sales Safes &amp; Office Equipment Lokal</t>
  </si>
  <si>
    <t>Sales Fire &amp; Equipment Lokal</t>
  </si>
  <si>
    <t>POTONGAN PENJUALAN</t>
  </si>
  <si>
    <t>Discount Safes &amp; Office Equipment Ekspor</t>
  </si>
  <si>
    <t>Discount Fire &amp; Equipment Ekspor</t>
  </si>
  <si>
    <t>Discount Safes &amp; Office Equipment Lokal</t>
  </si>
  <si>
    <t>Discount Fire &amp; Equipment Lokal</t>
  </si>
  <si>
    <t>RETUR PENJUALAN</t>
  </si>
  <si>
    <t>Retur Safes &amp; Office Equipment Ekspor</t>
  </si>
  <si>
    <t>Retur Fire &amp; Equipment Ekspor</t>
  </si>
  <si>
    <t>Retur Safes &amp; Office Equipment Lokal</t>
  </si>
  <si>
    <t>Retur Fire &amp; Equipment Lokal</t>
  </si>
  <si>
    <t>HARGA POKOK PENJUALAN</t>
  </si>
  <si>
    <t>HPP - BARANG JADI PRD</t>
  </si>
  <si>
    <t>HPP FG-PRD Safes &amp; Office Equipment</t>
  </si>
  <si>
    <t>HPP FG-PRD Fire &amp; Equipment</t>
  </si>
  <si>
    <t>HPP - BARANG JADI BELI</t>
  </si>
  <si>
    <t>HPP FG-BELI Safes &amp; Office Equipment</t>
  </si>
  <si>
    <t>HPP FG-BELI Fire &amp; Equipment</t>
  </si>
  <si>
    <t>BEBAN PRODUKSI</t>
  </si>
  <si>
    <t>Bahan Baku</t>
  </si>
  <si>
    <t>Bahan Pembantu</t>
  </si>
  <si>
    <t>Perlengkapan Produksi</t>
  </si>
  <si>
    <t>Upah &amp; Tunjangan (Harian)</t>
  </si>
  <si>
    <t>Gaji &amp; Tunjangan (Bulanan)</t>
  </si>
  <si>
    <t>Pengobatan</t>
  </si>
  <si>
    <t>BPJS / Asuransi Karyawan</t>
  </si>
  <si>
    <t>PPh Ps. 21</t>
  </si>
  <si>
    <t>Training, Seminar, Outing</t>
  </si>
  <si>
    <t>Transportasi</t>
  </si>
  <si>
    <t>Perjalanan Dinas</t>
  </si>
  <si>
    <t>Makan &amp; Rumah Tangga Kantor</t>
  </si>
  <si>
    <t>Perlengkapan &amp; Alat Tulis Kantor</t>
  </si>
  <si>
    <t>Listrik &amp; Utilities</t>
  </si>
  <si>
    <t>Komunikasi</t>
  </si>
  <si>
    <t>Imbalan Jasa</t>
  </si>
  <si>
    <t>Perijinan</t>
  </si>
  <si>
    <t>PBB &amp; Pajak Daerah Lainnya</t>
  </si>
  <si>
    <t>Asuransi Aset</t>
  </si>
  <si>
    <t>Pos &amp; Kurir</t>
  </si>
  <si>
    <t>Jamuan &amp; Sumbangan</t>
  </si>
  <si>
    <t>Sewa</t>
  </si>
  <si>
    <t>R&amp;M Bangunan</t>
  </si>
  <si>
    <t>R&amp;M Mesin Produksi</t>
  </si>
  <si>
    <t>R&amp;M Peralatan Produksi</t>
  </si>
  <si>
    <t>R&amp;M Peralatan Kantor</t>
  </si>
  <si>
    <t>R&amp;M Kendaraan</t>
  </si>
  <si>
    <t>Penyusutan Bangunan</t>
  </si>
  <si>
    <t>Penyusutan Mesin Produksi</t>
  </si>
  <si>
    <t>Penyusutan Peralatan Produksi</t>
  </si>
  <si>
    <t>Penyusutan Peralatan Kantor</t>
  </si>
  <si>
    <t>Penyusutan Kendaraan</t>
  </si>
  <si>
    <t>Beban Impor</t>
  </si>
  <si>
    <t>Beban Produksi Lainnya</t>
  </si>
  <si>
    <t>BEBAN PENJUALAN</t>
  </si>
  <si>
    <t>Iklan &amp; Pameran</t>
  </si>
  <si>
    <t>Support Pelanggan</t>
  </si>
  <si>
    <t>Perlengkapan Promosi</t>
  </si>
  <si>
    <t>Retribusi Kebersihan &amp; Keamanan</t>
  </si>
  <si>
    <t>Blank P1</t>
  </si>
  <si>
    <t>Blank P2</t>
  </si>
  <si>
    <t>Blank P3</t>
  </si>
  <si>
    <t>Blank P4</t>
  </si>
  <si>
    <t>Beban Distribusi</t>
  </si>
  <si>
    <t>Beban Penjualan Lainnya</t>
  </si>
  <si>
    <t>BEBAN UMUM &amp; ADM</t>
  </si>
  <si>
    <t>CSR, Sertifikasi ISO dll</t>
  </si>
  <si>
    <t>Pengembangan SDM</t>
  </si>
  <si>
    <t>Perlengkapan Umum</t>
  </si>
  <si>
    <t>Blank U1</t>
  </si>
  <si>
    <t>Blank U2</t>
  </si>
  <si>
    <t>Blank U3</t>
  </si>
  <si>
    <t>Blank U4</t>
  </si>
  <si>
    <t>Blank U5</t>
  </si>
  <si>
    <t>Beban Umum &amp; Adm Lainnya</t>
  </si>
  <si>
    <t>PENDAPATAN (BEBAN) LAIN-LAIN</t>
  </si>
  <si>
    <t>PENDAPATAN LAIN-LAIN</t>
  </si>
  <si>
    <t>Bunga &amp; Jasa Giro</t>
  </si>
  <si>
    <t>Laba Selisih Kurs</t>
  </si>
  <si>
    <t>Laba Penjualan Aset</t>
  </si>
  <si>
    <t>Pendapatan Lain-Lain</t>
  </si>
  <si>
    <t>BEBAN LAIN-LAIN</t>
  </si>
  <si>
    <t>Bunga Pinjaman</t>
  </si>
  <si>
    <t>Rugi Selisih Kurs</t>
  </si>
  <si>
    <t>Rugi Penjualan Aset</t>
  </si>
  <si>
    <t>Beban Lain-Lain</t>
  </si>
  <si>
    <t>Beban PPh Final</t>
  </si>
  <si>
    <t>Beban Sanksi Pajak</t>
  </si>
  <si>
    <t>Beban PPh Badan</t>
  </si>
  <si>
    <t>BALANCE</t>
  </si>
  <si>
    <t>TELKOM 121701209375</t>
  </si>
  <si>
    <t>TELKOM 121701209373</t>
  </si>
  <si>
    <t xml:space="preserve">WIRA AGUNG JAYA AB / INV 94  </t>
  </si>
  <si>
    <t>PPN IMP PINGAN</t>
  </si>
  <si>
    <t>PPH IMP PINGAN</t>
  </si>
  <si>
    <t>BIAYA IMPOR / SHANGHAI HUIYING</t>
  </si>
  <si>
    <t>PPN - BIAYA IMPOR / SHANGHAI HUIYING</t>
  </si>
  <si>
    <t>CAT &amp; THINNER / SOLO /WIDARDI - Berkah Mandiri</t>
  </si>
  <si>
    <t>Biaya Pengiriman Jakarta - Jambi</t>
  </si>
  <si>
    <t>Pengiriman Barang JKT - Samarinda - PT Sanwa Antar Nusa</t>
  </si>
  <si>
    <t>Pengiriman Barang JKT - Makasar - PT Sanwa Antar Nusa</t>
  </si>
  <si>
    <t>Asuransi PT Shinta Inserve (Cargo Marine)</t>
  </si>
  <si>
    <t>PB DARI Mandiri 8899 KE BCA 7777</t>
  </si>
  <si>
    <t>Biaya Pengiriman JKT - PKU - Bintang Saudara Express</t>
  </si>
  <si>
    <t>Polo Shirt, Kemeja Promosi - Samudera Jaya</t>
  </si>
  <si>
    <t>Molding Set Semen - CV Design Automeka</t>
  </si>
  <si>
    <t>PPN - Molding Set Semen - CV Design Automeka</t>
  </si>
  <si>
    <t>Bank Admn</t>
  </si>
  <si>
    <t>PT CLSA MOBILE FILE / DP</t>
  </si>
  <si>
    <t>SUMACO</t>
  </si>
  <si>
    <t>TENNY LISA ADMADIR</t>
  </si>
  <si>
    <t>PETTY CASH HERLIA</t>
  </si>
  <si>
    <t>Jamuan untuk Andy and Tracy</t>
  </si>
  <si>
    <t>PPN IMP YISHUN</t>
  </si>
  <si>
    <t>PPH IMP YISHUN</t>
  </si>
  <si>
    <t>PPH 21 - Desember 2018</t>
  </si>
  <si>
    <t>GRAND PRIMA SION</t>
  </si>
  <si>
    <t>GUARDA BEA MASUK</t>
  </si>
  <si>
    <t>PPN IMP GUARDA</t>
  </si>
  <si>
    <t>PPH IMP GUARDA</t>
  </si>
  <si>
    <t>CAT ACRYLIC / SOLO</t>
  </si>
  <si>
    <t>PENGIRIMAN KLP GADING - PT Panca Budi Logistindo</t>
  </si>
  <si>
    <t>PPH 23 PENGIRIMAN KLP GADING - PT Panca Budi Logistindo</t>
  </si>
  <si>
    <t>Bank Admin</t>
  </si>
  <si>
    <t>PALET KAYU - Fadhillah Furniture</t>
  </si>
  <si>
    <t>GYPSUM - SOLO - CV Depo Griya Nusantara</t>
  </si>
  <si>
    <t>Biaya Pengiriman - Panca Kobra Sakti - JKT SMRG</t>
  </si>
  <si>
    <t>Air Aqua 1 Karton</t>
  </si>
  <si>
    <t>DP Bikin Rak Roda Selatan</t>
  </si>
  <si>
    <t>Upah Harian Pak Manto, Lasmin, Kholid dan Ade</t>
  </si>
  <si>
    <t>Toll dan Bensin periode 2 jan - 11 Jan 2019</t>
  </si>
  <si>
    <t>Biaya bongkar container</t>
  </si>
  <si>
    <t>Snack untuk Tamu Bizoe</t>
  </si>
  <si>
    <t>Pengiriman dokumen</t>
  </si>
  <si>
    <t>Tinta Printer dan Materai</t>
  </si>
  <si>
    <t>Aqua</t>
  </si>
  <si>
    <t>Pembayaran expense gabungan</t>
  </si>
  <si>
    <t>Import Ex Guarda</t>
  </si>
  <si>
    <t xml:space="preserve">Jual Vanessa </t>
  </si>
  <si>
    <t>Nusa Cipta DP 50%</t>
  </si>
  <si>
    <t>Sales di SAFES &amp; OFF EQUIPMENT Des 2019</t>
  </si>
  <si>
    <t>Muhammad Ferry</t>
  </si>
  <si>
    <t>Altonindo</t>
  </si>
  <si>
    <t>Ekspedisi RK. Jaya Express penjualan ke Wira Agung</t>
  </si>
  <si>
    <t>CAT &amp; THINNER / SOLO /Pasir/ Berkah Mandiri</t>
  </si>
  <si>
    <t xml:space="preserve">entertain Bizoe A SANTOSO   </t>
  </si>
  <si>
    <t xml:space="preserve">PERUBAHAN AKTE / PATRINA SOESILO SH  </t>
  </si>
  <si>
    <t xml:space="preserve">Expenses Jan 19 NG MEI FOENG   </t>
  </si>
  <si>
    <t>EKSPEDISI KE MEDAN / SUMACO - Bintang Saudara Ekspress</t>
  </si>
  <si>
    <t>KARTON BOX / ADAPTOR</t>
  </si>
  <si>
    <t>PLASTIK WRAPPING - SOLO</t>
  </si>
  <si>
    <t>Baut, Pertalite, CKB Envi, Masking</t>
  </si>
  <si>
    <t>Sabun, Aqua, Lampu, Betel</t>
  </si>
  <si>
    <t>Taksi Bandara</t>
  </si>
  <si>
    <t>Tiket Pesawat</t>
  </si>
  <si>
    <t>Pembayaran expense gabungan - Singgih</t>
  </si>
  <si>
    <t>INBUSH SCREW / PARTS - CV Design Automeka</t>
  </si>
  <si>
    <t>PPN - INBUSH SCREW / PARTS - CV Design Automeka</t>
  </si>
  <si>
    <t>EKSPEDISI KE SBY - PT Panca Budi Logistindo</t>
  </si>
  <si>
    <t>PPH 23 EKSPEDISI KE SBY - PT Panca Budi Logistindo</t>
  </si>
  <si>
    <t>Adaptor CV Kayu Perkasa Raya</t>
  </si>
  <si>
    <t>PPN - Adaptor CV Kayu Perkasa Raya</t>
  </si>
  <si>
    <t>YU SHIAUW JIAN / LOCKER</t>
  </si>
  <si>
    <t>EKSPEDISI KE WIRA AGUNG / RK JAYA</t>
  </si>
  <si>
    <t xml:space="preserve">TELKOM 0271-7791244  </t>
  </si>
  <si>
    <t>PLN JATENG 520550981203</t>
  </si>
  <si>
    <t>TELKOM 021-5649440</t>
  </si>
  <si>
    <t>TELKOM 021-5668436</t>
  </si>
  <si>
    <t xml:space="preserve">TELKOM 121-701209373 </t>
  </si>
  <si>
    <t>TELKOM 121-701209375</t>
  </si>
  <si>
    <t>TELKOM 021-21191011</t>
  </si>
  <si>
    <t>TELKOM 021-21191010</t>
  </si>
  <si>
    <t>PLN JKT 542101199935</t>
  </si>
  <si>
    <t xml:space="preserve">PALYJA 000684679    </t>
  </si>
  <si>
    <t xml:space="preserve">WIRA AGUNG JAYA / </t>
  </si>
  <si>
    <t>YANNI CHANDRA /</t>
  </si>
  <si>
    <t>PPH IMP / NOTUL / SHANGHAI HUIYING / 3653</t>
  </si>
  <si>
    <t xml:space="preserve">SETORAN TUNAI /  </t>
  </si>
  <si>
    <t>Payment Guarda Safe Industrial Limited</t>
  </si>
  <si>
    <t>IURAN KOMPLEK / JAN 19</t>
  </si>
  <si>
    <t>ENTERTAINMENT / MR.KOH</t>
  </si>
  <si>
    <t>CAT,THINNER / SOLO - Berkah Mandiri</t>
  </si>
  <si>
    <t>Snack Meeting Mr. Koh</t>
  </si>
  <si>
    <t>Kunci Filling Kabinet. Masker, Gagang Rachet, Dex Lite</t>
  </si>
  <si>
    <t>Amplop, Sendok Makan, Aqua, Set Kamar Mandi</t>
  </si>
  <si>
    <t>Pembayaran Expense Singgih  - Solo</t>
  </si>
  <si>
    <t xml:space="preserve">GANI MORES WINARTY    </t>
  </si>
  <si>
    <t xml:space="preserve">TARIKAN TUNAI 0338996-0      </t>
  </si>
  <si>
    <t xml:space="preserve">AGUSTA TRIASA PT  </t>
  </si>
  <si>
    <t>PT XIAOMI COMMUNIC B2B INV-P80-8-9 / JKT</t>
  </si>
  <si>
    <t>Gaji bulanan Pak Agus - Petty Cash</t>
  </si>
  <si>
    <t>Gaji bulanan Pak Ade  - Petty Cash</t>
  </si>
  <si>
    <t>Gaji bulanan Pak Kholid  - Petty Cash</t>
  </si>
  <si>
    <t>Gaji bulanan Pak Manto  - Petty Cash</t>
  </si>
  <si>
    <t>Gaji bulanan Pak Lasmin  - Petty Cash</t>
  </si>
  <si>
    <t>Transport di bulan Januari</t>
  </si>
  <si>
    <t>Petty Cash</t>
  </si>
  <si>
    <t>SALARY STAFF / Jan 2019</t>
  </si>
  <si>
    <t xml:space="preserve">Transp Jan 19 STEVEN WIJAYA   </t>
  </si>
  <si>
    <t xml:space="preserve">Transp Jan 19 ANDREAS SHANDY JUL   </t>
  </si>
  <si>
    <t xml:space="preserve">Salary Jan 19 ADJI PRIYOMBODO   </t>
  </si>
  <si>
    <t xml:space="preserve">Salary Jan 19 RIZKY ADI SETIAWAN   </t>
  </si>
  <si>
    <t xml:space="preserve">Salary Jan 19 SIDIK ADJI PRABOWO   </t>
  </si>
  <si>
    <t xml:space="preserve">Salary Jan 19 ERWAN PURWADI   </t>
  </si>
  <si>
    <t xml:space="preserve">Salary Jan 19 RICHI PANI PUTRA   </t>
  </si>
  <si>
    <t xml:space="preserve">Salary Jan 19 HERDARMA WAHYU ADH   </t>
  </si>
  <si>
    <t xml:space="preserve">Salary Jan 19 FATKHURROHMAN   </t>
  </si>
  <si>
    <t xml:space="preserve">Salary Jan 19 DANNY AGUS WAHYUDI    </t>
  </si>
  <si>
    <t xml:space="preserve">Salary Jan 19 RIKI WAHYU ARISTIA  </t>
  </si>
  <si>
    <t xml:space="preserve">SETORAN TUNAI       </t>
  </si>
  <si>
    <t>Gas Nozzle, Gas Diffusor dan Tip Holder - PT Bumi Teknik Utama</t>
  </si>
  <si>
    <t>PPN - Gas Nozzle, Gas Diffusor dan Tip Holder - PT Bumi Teknik Utama</t>
  </si>
  <si>
    <t>Hotel Tamu Pak Hindra - PT Ciputra Sentra</t>
  </si>
  <si>
    <t>Safety Shoes PT Jaly Indonesia Utama</t>
  </si>
  <si>
    <t>PPN - Safety Shoes PT Jaly Indonesia Utama</t>
  </si>
  <si>
    <t>Perpanjangan Domain Indosan.com - Steven Wijaya</t>
  </si>
  <si>
    <t>Pembelian Amplas Bulat, Flap Disk, atu Potong dan Batu Slep</t>
  </si>
  <si>
    <t>Kirim Brosur ke Dealer</t>
  </si>
  <si>
    <t xml:space="preserve">Transport Dealer ke Bandara </t>
  </si>
  <si>
    <t>Baterai, Baut dan Mur untuk Logan Digital</t>
  </si>
  <si>
    <t>Pembayaran gabungan untuk Brosur, transport dealer</t>
  </si>
  <si>
    <t>Dana untuk Petty Cash</t>
  </si>
  <si>
    <t>Biaya Import Pingan</t>
  </si>
  <si>
    <t>Biaya Import Bizoe</t>
  </si>
  <si>
    <t>PPN / BIZOE and Pingan</t>
  </si>
  <si>
    <t>Belanja kopi dan tisue</t>
  </si>
  <si>
    <t>Traning, Seminar, Outing</t>
  </si>
  <si>
    <t>Training di Gudang</t>
  </si>
  <si>
    <t>Pembelian Bingkai untuk lukisan</t>
  </si>
  <si>
    <t>Lunch dengan Mayjen TNI Bapak Raffly dan Bapak Juwono</t>
  </si>
  <si>
    <t>Jam tangan Onda &amp; Wagi</t>
  </si>
  <si>
    <t>Transfer Gabungan expense report - Linda</t>
  </si>
  <si>
    <t>Bensin</t>
  </si>
  <si>
    <t>Konsumsi Januari (belanja Pasar)</t>
  </si>
  <si>
    <t>Asuransi Mazda CX-5</t>
  </si>
  <si>
    <t>Service Alphard dan CX-5</t>
  </si>
  <si>
    <t>Batik Oleh - Oleh</t>
  </si>
  <si>
    <t xml:space="preserve">BIAYA ADM       </t>
  </si>
  <si>
    <t>PB 8899 -&gt; 8898</t>
  </si>
  <si>
    <t>PPH IMP / BIZOE</t>
  </si>
  <si>
    <t>PPN IMP / BIZOE</t>
  </si>
  <si>
    <t>INDIHOME / SOLO</t>
  </si>
  <si>
    <t>Perjalanan Dinas Markoni - Dumai - Duri - Bengkalis</t>
  </si>
  <si>
    <t>PB 8898 -&gt; 8899</t>
  </si>
  <si>
    <t>SALARY / SOLO</t>
  </si>
  <si>
    <t>SALARY / JKT / STAFF</t>
  </si>
  <si>
    <t>SALARY / KUSMANTO / SOLO</t>
  </si>
  <si>
    <t>Kabel Roll, Dex Lite, Masking Tape - Solo</t>
  </si>
  <si>
    <t>Set Wastafel, Besi Holo - Solo</t>
  </si>
  <si>
    <t>TRAVEL EXPENSES / MARKONI</t>
  </si>
  <si>
    <t>INTEREST</t>
  </si>
  <si>
    <t>TAX ON INTEREST</t>
  </si>
  <si>
    <t>PAID TO BIZOE /y 441,169.18</t>
  </si>
  <si>
    <t>PAID TO YISHUN / Y 153,488.00</t>
  </si>
  <si>
    <t>PAID TO USW / Hose / e 12,541.13</t>
  </si>
  <si>
    <t>PT Subur Aryaduta</t>
  </si>
  <si>
    <t>MULTI ARTHA SENTOSA</t>
  </si>
  <si>
    <t>Toba Makmur</t>
  </si>
  <si>
    <t>Pembayaran Hutang Luoyang Yishun</t>
  </si>
  <si>
    <t>STAMP DUTY</t>
  </si>
  <si>
    <t>Penjualan di Januari 2019</t>
  </si>
  <si>
    <t>HPP Penjualan di Januari 2019</t>
  </si>
  <si>
    <t>Pembelian Stock di Januari 2019</t>
  </si>
  <si>
    <t>Penyusutan Januari 2019</t>
  </si>
  <si>
    <t>Sewa Gedung di Solo</t>
  </si>
  <si>
    <t>Account No.</t>
  </si>
  <si>
    <t>Account Desc.</t>
  </si>
  <si>
    <t>Date</t>
  </si>
  <si>
    <t>Descriptions</t>
  </si>
  <si>
    <t>Debit</t>
  </si>
  <si>
    <t>Credit</t>
  </si>
  <si>
    <t>Mutasi</t>
  </si>
  <si>
    <t>Balance Sheet 2018</t>
  </si>
  <si>
    <t>MSD Atmodjo Santoso</t>
  </si>
  <si>
    <t>MSD Ng Mei Fong</t>
  </si>
  <si>
    <t>MSD Gunawan Gusti</t>
  </si>
  <si>
    <t>MSD Dokter Shirley Tamtomo</t>
  </si>
  <si>
    <t>a</t>
  </si>
  <si>
    <t>BEBAN OPERASIONAL</t>
  </si>
  <si>
    <t>LABA / (RUGI) KOTOR</t>
  </si>
  <si>
    <t>LABA / (RUGI) BERSIH</t>
  </si>
  <si>
    <t>Control</t>
  </si>
  <si>
    <t>- Tabungan BCA AC : 2608662222 / USD</t>
  </si>
  <si>
    <t>Perjalanan Dinas Paulus Habel Welan</t>
  </si>
  <si>
    <t>BIAYA TRANSFER SME</t>
  </si>
  <si>
    <t xml:space="preserve">SETORAN TUNAI / DIAN OKTARINA / INV P80-49-51 </t>
  </si>
  <si>
    <t>Pembelian Dempul, Cat dan Thinner</t>
  </si>
  <si>
    <t>GRAHA EKA CIPTA / INV SOG19000222</t>
  </si>
  <si>
    <t>GRAHA EKA CIPTA / INV SOG19000222 - PPN</t>
  </si>
  <si>
    <t>NG MEI DOENG / ATK</t>
  </si>
  <si>
    <t xml:space="preserve">NG MEI DOENG </t>
  </si>
  <si>
    <t xml:space="preserve">ANDY FOED WIRYA / ETOLL </t>
  </si>
  <si>
    <t>ANDY FOED WIRYA / AFAMART DANGAS</t>
  </si>
  <si>
    <t>ANDY FOED WIRYA / JASA PENGANGKUTAN</t>
  </si>
  <si>
    <t xml:space="preserve">FOKUS VISION TEKNO </t>
  </si>
  <si>
    <t>Pembelian Kue Imlek dan Onda</t>
  </si>
  <si>
    <t>OFF EXP / HINDRA CAHYADI KURNIAWAN - Surabaya</t>
  </si>
  <si>
    <t>Petty cash</t>
  </si>
  <si>
    <t>WIRA AGUNG JAYA ABADI / (JAN) INV 00119</t>
  </si>
  <si>
    <t>PENERIMAAN NEGARA / 019021280898111</t>
  </si>
  <si>
    <t>BUDIYOMAN KURNIAWA /  IURAN KOMPLEK / REF PPU : 831L</t>
  </si>
  <si>
    <t>PALYFA</t>
  </si>
  <si>
    <t>TELKOM DIVRE3 02121191010</t>
  </si>
  <si>
    <t>TELKOM DIVRE3 121701209373</t>
  </si>
  <si>
    <t>TELKOM DIVRE3 121701209375</t>
  </si>
  <si>
    <t>TELKOM DIVRE4 02717791244</t>
  </si>
  <si>
    <t>TELKOM DIVRE3 0215668436</t>
  </si>
  <si>
    <t>TELKOM DIVRE2 0215649440</t>
  </si>
  <si>
    <t>PLN JKT &amp; TGR 542101199935</t>
  </si>
  <si>
    <t>MARI JAYA / (JAN) INV P64-73-10-72</t>
  </si>
  <si>
    <t>Sabun Pel Kantor</t>
  </si>
  <si>
    <t>GEMILANG ASRIMAJU / INV IRB1902723 / EKSP : PT AGUSTA (SEMARANG)</t>
  </si>
  <si>
    <t xml:space="preserve">PELUNASAN RAK / LUCKY </t>
  </si>
  <si>
    <t>ANDY FOED WIRYA / BENSIN DAN TOLL</t>
  </si>
  <si>
    <t>ANDY FOED WIRYA / BONGKAR MUAT KONTAINER</t>
  </si>
  <si>
    <t>OLEH2 BIZOE NG MEI FOENG</t>
  </si>
  <si>
    <t>EXPENSE BENSIN &amp; TOL FEB 2019 NG MEI FOENG</t>
  </si>
  <si>
    <t>BIAYA KLAIMING IMP YISHUN &amp; PINGAN / ANDREAS SHANDY</t>
  </si>
  <si>
    <t>BIAYA KLAIMING IMP YISHUN &amp; PINGSAN / ANDREAS SHANDY</t>
  </si>
  <si>
    <t>PPN YISHUN</t>
  </si>
  <si>
    <t>PPN PINGAN</t>
  </si>
  <si>
    <t>SEWA GEDUNG / HERU SOESANTO GUST</t>
  </si>
  <si>
    <t>PENERIMAAN NEGARA / PPH FINAL SEWA GUDANG / 019022360655927</t>
  </si>
  <si>
    <t>REED PANAROMA EXHI / DP PAMERAN MEGABUILD</t>
  </si>
  <si>
    <t xml:space="preserve">PB DARI MANDIRI KE BCA </t>
  </si>
  <si>
    <t>PT XIAOMI TECHNOLOGY / (JAN) INV P80-22-24</t>
  </si>
  <si>
    <t xml:space="preserve">SETORAN TUNAI </t>
  </si>
  <si>
    <t>REF NO PPU =GSW5 WALUYO / REPAIR FORKLIFT INDOSAN / OTTO SERVICE</t>
  </si>
  <si>
    <t xml:space="preserve">BANGKOK BANK PUNB USD 3700 / HCK </t>
  </si>
  <si>
    <t>Snack untuk Sales Meeting - Slamet Irawan</t>
  </si>
  <si>
    <t>Gaji bulanan Pak Agus, Ade, Kholid, Manto dan Lasmin</t>
  </si>
  <si>
    <t>Upah Harian Pak Manto</t>
  </si>
  <si>
    <t xml:space="preserve">Petty cash </t>
  </si>
  <si>
    <t>RIKI ANDI NUGRAHA / (FEB) INV P80-64-66</t>
  </si>
  <si>
    <t>SENTRA GRAHA KENCA / PEMESANAN KAMAR U DEALER</t>
  </si>
  <si>
    <t xml:space="preserve">5 PAKET / KEMBALIAN HCK (20-FEB) / BANGKOK </t>
  </si>
  <si>
    <t>Perjalanan dinas Wie Cin</t>
  </si>
  <si>
    <t>HUSIN GANI / PENGIRIMAN KE MEDAN / INV 646</t>
  </si>
  <si>
    <t>DAPIT MEIRIKO / PENGIRIMAN KE PADANG INV RKJE/0008</t>
  </si>
  <si>
    <t>SUSI SUNDARI S / KIRIM PEKANBARU / CV MITRA SEJATI</t>
  </si>
  <si>
    <t>KIRIM BARANG SOLO - JKT / ONIKE SRI DWI / CV KIJANG MAS JAYA</t>
  </si>
  <si>
    <t>SANWA ANTAR NUSA P / INV 0046, 0047, 0048, 0052 PENGIRIMAN BANJARBARU &amp; KUPANG</t>
  </si>
  <si>
    <t>Pengiriman ke Jambi - Mari Jaya</t>
  </si>
  <si>
    <t>MARLYNE SINTAUNLI / INV 190201</t>
  </si>
  <si>
    <t>Perjalanan Dinas David ke Bali</t>
  </si>
  <si>
    <t>Beli Karton Box untuk Packaging</t>
  </si>
  <si>
    <t>ILONA NATASARI / PAKET PRASMANAN UTK DEALER</t>
  </si>
  <si>
    <t>WIRA AGUNG JAYA ABADI / (JAN) INV P80-34-36 &amp; P80 35-37</t>
  </si>
  <si>
    <t>MUHAMMAD FERRY YUS / (NOV) INV 00109</t>
  </si>
  <si>
    <t>BRANKAS ONDA / JUDY TANDI / (FEB) INV P80-66-68</t>
  </si>
  <si>
    <t>SALARY STAFF / FEB 2019</t>
  </si>
  <si>
    <t xml:space="preserve">Salary FEB 19 ADJI PRIYOMBODO   </t>
  </si>
  <si>
    <t xml:space="preserve">Salary FEB 19 RIZKY ADI SETIAWAN   </t>
  </si>
  <si>
    <t xml:space="preserve">Salary FEB 19 SIDIK ADJI PRABOWO   </t>
  </si>
  <si>
    <t xml:space="preserve">Salary FEB 19 ERWAN PURWADI   </t>
  </si>
  <si>
    <t xml:space="preserve">Salary FEB 19 RICHI PANI PUTRA   </t>
  </si>
  <si>
    <t xml:space="preserve">Salary FEB 19 HERDARMA WAHYU ADH   </t>
  </si>
  <si>
    <t xml:space="preserve">Salary FEB 19 FATKHURROHMAN   </t>
  </si>
  <si>
    <t xml:space="preserve">Salary FEB 19 DANNY AGUS WAHYUDI    </t>
  </si>
  <si>
    <t xml:space="preserve">STEVEN WIJAYA </t>
  </si>
  <si>
    <t>Reinburse Bensin Team Penjualan</t>
  </si>
  <si>
    <t>Makan Siang dengan dealer Ng Mei Fong</t>
  </si>
  <si>
    <t>GEMILANG ASRIMAJU / MURAH MANTAP KE SBY/ INV IRB1903768</t>
  </si>
  <si>
    <t>REED PANAROMA EXHI / PELUNASAN PAMERAN MEGABUILD</t>
  </si>
  <si>
    <t>SANWA ANTAR NUSA P / INV 0053/ PT Bola Mas Utama</t>
  </si>
  <si>
    <t>PT GRAHA EKA CIPTA / TP-LINK ROUTER / INV SOG19000302</t>
  </si>
  <si>
    <t xml:space="preserve">PPN MASUKKAN PT GRAHA EKA CIPTA / TP-LINK ROUTER </t>
  </si>
  <si>
    <t>Perjalanan Dinas HCK ke Solo</t>
  </si>
  <si>
    <t>Perjalanan Dinas Wie Cin ke Medan</t>
  </si>
  <si>
    <t>Uang makan mingguan Pak Ade</t>
  </si>
  <si>
    <t>Uang makan mingguan Pak Lasmin</t>
  </si>
  <si>
    <t>Uang makan mingguan Pak Agus</t>
  </si>
  <si>
    <t>Uang makan mingguan Pak Kholid</t>
  </si>
  <si>
    <t>Uang makan mingguan Pak Manto</t>
  </si>
  <si>
    <t>Thinner dan Epoxy Filler</t>
  </si>
  <si>
    <t>VINCENT ORIDO / PEMBELIAN MESIN JET CLEANER /INV / 0129 &amp; 0014</t>
  </si>
  <si>
    <t>RODA JAYA INDONESIA / PEMBELIAN HAND PALLAT / INV 051 / RJI / II / 19</t>
  </si>
  <si>
    <t>LENTERA FAJAR CEME / BELI KIPAS UTK SOLO/ Wall Fan</t>
  </si>
  <si>
    <t>Perjalanan Dinas Pak San ke Solo</t>
  </si>
  <si>
    <t>ADJI PRIYOMBODO / KOREKSI SALARY</t>
  </si>
  <si>
    <t>RIZKY ADI SETIAWAN / KOREKSI SALARY</t>
  </si>
  <si>
    <t>BIAYA ADMIN</t>
  </si>
  <si>
    <t>Kebutuhan Pantry Solo</t>
  </si>
  <si>
    <t>Set Pembuatan Gudang, Lem Aibon, Kuas, Pertalite</t>
  </si>
  <si>
    <t>Expense report Solo</t>
  </si>
  <si>
    <t>PB 8898 -&gt;8899</t>
  </si>
  <si>
    <t>Air minum</t>
  </si>
  <si>
    <t>Tripleks, Dexlite, amplas</t>
  </si>
  <si>
    <t>Expense Solo</t>
  </si>
  <si>
    <t>Perjalanan Dinas Markoni ke Riau</t>
  </si>
  <si>
    <t>BAYAR UTANG INDOSAN / PENGEMBALIAN HUTANG KE HCK</t>
  </si>
  <si>
    <t>Makan dan Minum gudang Solo</t>
  </si>
  <si>
    <t>Reribusi Kebersihan &amp; Keamanan</t>
  </si>
  <si>
    <t xml:space="preserve">Iuran RT </t>
  </si>
  <si>
    <t>Sekrap, Rantai, Paku Oli Meditran</t>
  </si>
  <si>
    <t>PT RICHLINE / PPH IMPOR</t>
  </si>
  <si>
    <t>PT RICHLINE / PPN IMPOR</t>
  </si>
  <si>
    <t>PT RICHLINE / PPH IMPOR / BPN AJU 000203</t>
  </si>
  <si>
    <t>OVERBOOKING 8899 -&gt; 8898</t>
  </si>
  <si>
    <t xml:space="preserve">TRF SINGGIH / SALRY SOLO </t>
  </si>
  <si>
    <t>TRF HINDRA CAHYADI KURNIAWAN</t>
  </si>
  <si>
    <t>TRF MARKONI</t>
  </si>
  <si>
    <t>TRF KUSMANTO</t>
  </si>
  <si>
    <t xml:space="preserve">BUNGA </t>
  </si>
  <si>
    <t>PAJAK</t>
  </si>
  <si>
    <t>JULIUS HARIJONO 014 / JAN INV 00116</t>
  </si>
  <si>
    <t>FROM KHANDAR ANTUNG / (JAN) INV P80-23-25</t>
  </si>
  <si>
    <t>FROM HENDRA GUNAWAN / (JAN) INV P80-38-40</t>
  </si>
  <si>
    <t>SETORAN TUNAI / (JAN) WIRA INDO INV 0121/1/INV/1BB/19</t>
  </si>
  <si>
    <t>TRANSFER 00209379 / PINGAN / BELI COMBINATION LOCK &amp; KEY LOCK / INV 19-DEC</t>
  </si>
  <si>
    <t>BEA MATERAI</t>
  </si>
  <si>
    <t>Sales di Feb 2019</t>
  </si>
  <si>
    <t>Pembelian inventory di feb 2019</t>
  </si>
  <si>
    <t>CoGS atas sales di Feb 2019</t>
  </si>
  <si>
    <t>Depresiasi di Feb 2019</t>
  </si>
  <si>
    <t>TRANSFER PAULUS HABEL WELAN / SALARIES BULAN FEB</t>
  </si>
  <si>
    <t>Biaya Transfer SME</t>
  </si>
  <si>
    <t>Riki Wahyu Aristia / Salary FOH</t>
  </si>
  <si>
    <t>NUSACIPTA RUKUN / PELUNASAN BULAN / INV BLN FEB / INV P80-65-67</t>
  </si>
  <si>
    <t>WIRA AGUNG  JAYA ABADI / INV BLN FEB /INV P80-50-52</t>
  </si>
  <si>
    <t xml:space="preserve">REFUND OVERCHARGE ANDREAS SHANDY </t>
  </si>
  <si>
    <t>ATMODJO SANTOSO / INV P80-72-74</t>
  </si>
  <si>
    <t>SUSY ONGKORAHARDJO / INV BLN MARET / P80-73-75</t>
  </si>
  <si>
    <t xml:space="preserve">BUDIYOMAN KURNIAWAN / IURAN KOMPLEK </t>
  </si>
  <si>
    <t>Biaya Adm Bank</t>
  </si>
  <si>
    <t>ROSANI WATI / PYM-P80-24-1-33</t>
  </si>
  <si>
    <t>IBB / REED PANORAMA EXHI / LISTRIK TAMBAHAN Pemaran</t>
  </si>
  <si>
    <t xml:space="preserve">VAT IN / PPN Masukkan </t>
  </si>
  <si>
    <t>IBB/ REED PANORAMA EXHI / LISTRIK TAMBAHAN Pameran</t>
  </si>
  <si>
    <t>TARIKAN TUNAI / PEMBELIAN POWERBANK DAN MINI STEREO</t>
  </si>
  <si>
    <t>BUDI SETIAWAN / PEMBELIAN PLASTIK WRAPING</t>
  </si>
  <si>
    <t>SEWA TRUK JKT-JOGJA CDD TRUCK 12/03</t>
  </si>
  <si>
    <t>PENERIMAAN NEGARA / DENDA PPH 21 APRIL - JUNI 2018</t>
  </si>
  <si>
    <t>SETORAN TUNAI / WIRA SAKTI SURYA PERSADA / INV MARET / P80-70-72</t>
  </si>
  <si>
    <t>CROSS LISTING R39622-RYPH U/ JAN - DES 2019 / UL</t>
  </si>
  <si>
    <t>PELUNASAN 70% PEMBELIAN BRANKAS / BOOIL SAFE / PO 0146 / BRNG SMPE GUDANG 28 MAR</t>
  </si>
  <si>
    <t>BUDI / REIMBURSE PEMBELIAN KAIN, TALI TAMBANG DLL</t>
  </si>
  <si>
    <t>BIAYA KIRIM KE SAMPIT - BALI INDAH / PT FUKUYAMA TRANSPORTING INDONESIA</t>
  </si>
  <si>
    <t>DP BOOTH PAMERAN INDOSAN MEGABUILD</t>
  </si>
  <si>
    <t>Design Brosur untuk Pameran</t>
  </si>
  <si>
    <t>BELI TERPAL UNTUK TRUK BARU / ANDY</t>
  </si>
  <si>
    <t>BIAYA KIRIM KE PADANG / PT WIRA AGUNG JAYA ABADI / CV RK JAYA EKSPRESS</t>
  </si>
  <si>
    <t>DP 30% PEMBELIAN CARTON PROTECTOR / PT ANUGRAH SENTOSA MANDIRI</t>
  </si>
  <si>
    <t>REIMBURSE EXP KIRIM DOKUMEN / ADI</t>
  </si>
  <si>
    <t>ASURANSI KARGO MARINE / PT SHINTA INSERVE</t>
  </si>
  <si>
    <t>Inbush Screw</t>
  </si>
  <si>
    <t xml:space="preserve">PEMBELIAN CAT DAN THINER / BERKAH MANDIRI </t>
  </si>
  <si>
    <t>Toll dan Bensin</t>
  </si>
  <si>
    <t>Pembelian Jet Cleaner</t>
  </si>
  <si>
    <t xml:space="preserve">Expense reimbursment </t>
  </si>
  <si>
    <t>SAN-HO / FRANCO THERRY DP/ WANDA /  AGUS</t>
  </si>
  <si>
    <t>REIMBURSE PERJALANAN DINAS / DAVID</t>
  </si>
  <si>
    <t>KLAIMING IMPORT YISHUN / PT RICHLINE FREIGHT INDONESIA</t>
  </si>
  <si>
    <t>NET PROFIT SHARING 30% / BONUS 2018 /HAMDANI</t>
  </si>
  <si>
    <t>WIRA KENCANA SUGIHI / 2 INV JAN / 32-34 &amp; 118</t>
  </si>
  <si>
    <t>CC / MULTI FAN &amp; BUDIYANTO / 95-101 &amp; P85-4-98</t>
  </si>
  <si>
    <t>HARIANTO WIJAYA TERNATE / P80-112-118</t>
  </si>
  <si>
    <t xml:space="preserve">DP BRANKAS ALPEN A57B / ENDANG MOELIANI </t>
  </si>
  <si>
    <t>TONI CONG BEKASI D17D &amp; A36D</t>
  </si>
  <si>
    <t>CC SAN-HO / LILIK CHRISTANTYO KATIM / P80-86-88</t>
  </si>
  <si>
    <t>SAN HO KR OTOMATIS / HALIMIN GOZALI / AMIN / BUDIYANTO HUSEN</t>
  </si>
  <si>
    <t xml:space="preserve">NOOR INDIATI </t>
  </si>
  <si>
    <t>LIM LILY / DP NUSACIPTA SO FEB</t>
  </si>
  <si>
    <t>KEMBALI UANG INTERNET / PT MAXINDO NETWORK</t>
  </si>
  <si>
    <t xml:space="preserve">TELKOM DIVRE </t>
  </si>
  <si>
    <t xml:space="preserve">PLN JKT </t>
  </si>
  <si>
    <t>PLN JATENG Solo</t>
  </si>
  <si>
    <t>Air Kantor JKT</t>
  </si>
  <si>
    <t>MONOTARO SUPPLIER DELIVERY FEE / PO 87930</t>
  </si>
  <si>
    <t>Ongkos Kirim Montoraro</t>
  </si>
  <si>
    <t>TIKET WAGI DAN GUNAWAN GUSTI</t>
  </si>
  <si>
    <t>TARIKAN TUNAI / PEMBELIAN ORIENTAL SAFE / Zhucheng Delicate Import and Export Co.,Ltd. BYR DP 30%</t>
  </si>
  <si>
    <t>PT CLSA SEKURITAS MOBILE FILE / INV BLN FEB / INV P8 06870</t>
  </si>
  <si>
    <t>MARI JAYA JAMBI</t>
  </si>
  <si>
    <t>PT CLSA SEKURITAS MOBILE FILE / INV BLN FEB / INV P8 96769</t>
  </si>
  <si>
    <t>PELUNASAN CUSTOMER ID A1102, 1103 / SUMACO / INV BLN FEB</t>
  </si>
  <si>
    <t>VIVI SOETANTO</t>
  </si>
  <si>
    <t>SETORAN TUNAI / ANAND KUMAR</t>
  </si>
  <si>
    <t>PENITI VALASINDO / PERJALANAN DINAS</t>
  </si>
  <si>
    <t>Makan Mega Build - Pak Andy</t>
  </si>
  <si>
    <t>Transportasi Mega Build - Pak Andy</t>
  </si>
  <si>
    <t>Expense report Pak Andy</t>
  </si>
  <si>
    <t>Fotokopi Buku Panduan Pameran</t>
  </si>
  <si>
    <t>Pembuatan visa ke Taiwan - Perjalanan dinas</t>
  </si>
  <si>
    <t>LUCKY SOEKRI SANTO / INV 002 / PELUNASAN BOOTH</t>
  </si>
  <si>
    <t>DP 40 % / PEMBELIAN SCREW CONVENYOR / CV RAGIL JAYA TEKNIK</t>
  </si>
  <si>
    <t xml:space="preserve">LIBRA EMAS PERMATA / TIMBANGAN LANTAI / </t>
  </si>
  <si>
    <t>Semen, cat dan Tiner</t>
  </si>
  <si>
    <t xml:space="preserve">Konsumsi perjalanan dinas,Hotel dan Makan / ATMODJO </t>
  </si>
  <si>
    <t>REIMBURSE PESAWAT TIKET + HOTEL  (HCK, Linda, San dan Wagi)</t>
  </si>
  <si>
    <t>Service Mobil</t>
  </si>
  <si>
    <t>Makan konsumsi di kantor Jakarta</t>
  </si>
  <si>
    <t>E-Toll 6 Mobil operasional</t>
  </si>
  <si>
    <t>Service AC jakarta</t>
  </si>
  <si>
    <t>Expense reimbursment Linda</t>
  </si>
  <si>
    <t>TIKET JKT - TAIPEI / NG MEI FOENG</t>
  </si>
  <si>
    <t>RONNY HARDIANTO / LOGO INDOSAN MOBILE FILE / INV 08/02/19</t>
  </si>
  <si>
    <t>JULIUS HARIJONO / INV BLN FEB / P80-62-64</t>
  </si>
  <si>
    <t xml:space="preserve">FRANCO THERRY </t>
  </si>
  <si>
    <t>PEMBAYARAN DP A KUMAR MEGABUILD</t>
  </si>
  <si>
    <t>TRANSFER VIA LLG REF NO PPU / SERTIFIKAT ISO / RIKA SIMON</t>
  </si>
  <si>
    <t>PENERIMAAN NEGARA / PPH IMPOR</t>
  </si>
  <si>
    <t>PENERIMAAN NEGATA /PPN MASUKKAN IMPOR</t>
  </si>
  <si>
    <t>Transfer PPH And PPN Impor / Penerimaan Negara</t>
  </si>
  <si>
    <t>GRAHA EMPORIUM / INV BLN NOV 2018/ INV  95</t>
  </si>
  <si>
    <t>SETORAN TUNAI</t>
  </si>
  <si>
    <t xml:space="preserve">DAVID BAMBANG PURWOHADI / HOTEL UNTUK DAVID KE JKT MEETING </t>
  </si>
  <si>
    <t>TOTAL SALERIS ADMIN AND OPERATIONAL</t>
  </si>
  <si>
    <t>Salaris FOH</t>
  </si>
  <si>
    <t>CUSTOMER MEGABUILD</t>
  </si>
  <si>
    <t>RIKI WAHYU ARISTIA</t>
  </si>
  <si>
    <t>Perjalanan Dinas Pak Singgih</t>
  </si>
  <si>
    <t>PT RICHLINE FREIGH / PPH</t>
  </si>
  <si>
    <t>PT RICHLINE FREIGH / PPN</t>
  </si>
  <si>
    <t>Biaya PPH and PPN</t>
  </si>
  <si>
    <t xml:space="preserve">BIAYA KIRIM KE BALI / GEMILANG ASRIMAJU </t>
  </si>
  <si>
    <t>DARMAYOTO CHANDRA / BIAYA KIRIM KE CV PRIMA PALEMBANG / BINTANG MAS JAYA</t>
  </si>
  <si>
    <t>BIAYA KIRIM KE BINTAN ALUMINA INDONESIA / TANJUNG PINANG / BINTANG MAS JAYA</t>
  </si>
  <si>
    <t>SNACK MEETING / TRF JEANICE</t>
  </si>
  <si>
    <t>DJULINAR METTA / FLYER INDOSAN 1000 LEMBAR</t>
  </si>
  <si>
    <t>WAHYU NURASMAN NUG / PT DE JAVA KARYA WISESA / INV P80-69-71</t>
  </si>
  <si>
    <t>Amplas, Pertalite, dexlite, sarung tangan, cat, Batako</t>
  </si>
  <si>
    <t>Air minum dan uang makan harian</t>
  </si>
  <si>
    <t>PB / 8899 - 8898</t>
  </si>
  <si>
    <t>PB / 8898 - 8899</t>
  </si>
  <si>
    <t>Lem, Baut, Amplas, Masking Tape</t>
  </si>
  <si>
    <t>Uang makan periode 11 Feb - 22 Feb 2019</t>
  </si>
  <si>
    <t>Expense reimbursment - Singgih</t>
  </si>
  <si>
    <t>Oil, scrap set. Cat, lem</t>
  </si>
  <si>
    <t>Uang makan periode 25 feb - 8 Maret 2019</t>
  </si>
  <si>
    <t>BONUS PRAFIT SHARING / MARKONI</t>
  </si>
  <si>
    <t>PB 8898 &gt; 8899</t>
  </si>
  <si>
    <t>GRATIS TRANSAKSI MTB FEB 2019</t>
  </si>
  <si>
    <t>BUNGA</t>
  </si>
  <si>
    <t>TRANSFER / PT JAYA POWER MAKMUR / PYM-P80-23-1-32 / Fire Equimpent</t>
  </si>
  <si>
    <t>TRANSFER / LIA KUSUMA / INV MARET / P80-81-83</t>
  </si>
  <si>
    <t>PT GLOBAL DIGITAL NIAGA</t>
  </si>
  <si>
    <t xml:space="preserve">TOKOPEDIA WITHDRAWAL </t>
  </si>
  <si>
    <t>Setoran kliring</t>
  </si>
  <si>
    <t>PT SUBUR ARYADUTA SUKSES / SETORAN KLIRING</t>
  </si>
  <si>
    <t>Bunga Bank</t>
  </si>
  <si>
    <t>Biaya Materai</t>
  </si>
  <si>
    <t>AR Mar 2019</t>
  </si>
  <si>
    <t xml:space="preserve">Vat IN / PPN Masukkan </t>
  </si>
  <si>
    <t>Sales Fire Mar 2019</t>
  </si>
  <si>
    <t>COGS Mar 2019</t>
  </si>
  <si>
    <t>Pembelian Stock persediaan di Mar 2019</t>
  </si>
  <si>
    <t>Depresiasi di March 2019</t>
  </si>
  <si>
    <t>- Tabungan BCA AC : 2600607777 / Rp.</t>
  </si>
  <si>
    <t>Cicilan Pembelian Truk</t>
  </si>
  <si>
    <t>Suppot Pelanggan</t>
  </si>
  <si>
    <t>Transfer dari Mandiri 99</t>
  </si>
  <si>
    <t>Bayar hutang Inv 18/ JC-0092 dan 19/JC-0001 Atmi Solo PT</t>
  </si>
  <si>
    <t>Tiket Pesawat Rika dan auditor Shirley Tamtomo</t>
  </si>
  <si>
    <t>Tiket dan Hotel Wagiyanto divisi Fire( Hindra Cahyadi Kur)</t>
  </si>
  <si>
    <t>0056/III/TFI-Inv/19  Total Fire Indonesia / DP 30%</t>
  </si>
  <si>
    <t>PPN Masukkan</t>
  </si>
  <si>
    <t>Inv 18/REK/02157-W Atmi Solo PT / Pelunasan</t>
  </si>
  <si>
    <t>Tarikan Tunai</t>
  </si>
  <si>
    <t>Participation - sponsorship walikota Pasuruan cup - Mualaf Arif</t>
  </si>
  <si>
    <t>Transfer Fee</t>
  </si>
  <si>
    <t>Biaya kirim ke Sainir - Marijaya Jambi</t>
  </si>
  <si>
    <t>Pembelian oleh-oleh untuk tamu dari Taiwan</t>
  </si>
  <si>
    <t>Andy Claim Makan dng Auditor Rika dan Pak Ama</t>
  </si>
  <si>
    <t>Bongkar Kontainer</t>
  </si>
  <si>
    <t>Parkir Banderngan Sport Arena</t>
  </si>
  <si>
    <t>Beli Papan untuk pengiriman CV Prima</t>
  </si>
  <si>
    <t>Paid to Andy Claim</t>
  </si>
  <si>
    <t>Perjalanan dinas Paulus H - Kalimantan / Sales Paulus</t>
  </si>
  <si>
    <t>Pembelian tiket ke Surabaya PP untuk Adi dan Yanty Sales</t>
  </si>
  <si>
    <t>Jasa maintenance web + maintenance sosmed 9 bulan dari April - Desember 2019</t>
  </si>
  <si>
    <t>Pembelian plastik wrapping</t>
  </si>
  <si>
    <t>perjalanan dinas ke Aceh sales Weicin</t>
  </si>
  <si>
    <t>Transfer dari Mandiri 99 ke BCA</t>
  </si>
  <si>
    <t>Pembelian changeable dial lock dan key lock 70mm - PO/IBB/0155/2018 Booil Safes Co., Ltd</t>
  </si>
  <si>
    <t>FA Biaya admin ke luar negri</t>
  </si>
  <si>
    <t>Uang makan Tim Delivery</t>
  </si>
  <si>
    <t>Transport CLSA dan Bongkar Container Bizoe antar brng project BNPB</t>
  </si>
  <si>
    <t>Transport Petty Cash</t>
  </si>
  <si>
    <t>Tarikan Tunai / Petty Cash</t>
  </si>
  <si>
    <t>Pembelian filling cabinet - PO/IBB/0153/2019 Luoyang Makeace Office Furniture Co., Ltd</t>
  </si>
  <si>
    <t>Pembayaran ke negara PPH 23 jasa maintenance web</t>
  </si>
  <si>
    <t>Pengembalian PPH 23 jasa maintenance web</t>
  </si>
  <si>
    <t>Cor Ruko B5-6</t>
  </si>
  <si>
    <t>PPH 21 bulan Maret 2019</t>
  </si>
  <si>
    <t>Biaya kirim barang ke PT Graha Emporium Primantara (Pontianak)</t>
  </si>
  <si>
    <t>Transport march 2019 / Andreas Shandy agen Exp &amp; Imp</t>
  </si>
  <si>
    <t>Perjalanan dinas ke Pasuruan  David Bambang</t>
  </si>
  <si>
    <t>Biaya pengiriman ke CV Dwi Pratama (Sehat Subur) Banjarmasin</t>
  </si>
  <si>
    <t>Reimburse transport ke PT Dejava Solo / Hamdani</t>
  </si>
  <si>
    <t>Pengiriman ke CV Radya Djaya Makmur (Lampung)</t>
  </si>
  <si>
    <t>Domain sansafes.com dan san-fire.com</t>
  </si>
  <si>
    <t>Desing banner fire</t>
  </si>
  <si>
    <t>Reimburse expenses ke Surabaya 5-7 April 2019 / Sales Adi</t>
  </si>
  <si>
    <t>Pembelian truk dan jurnal balik uang muka</t>
  </si>
  <si>
    <t>Cicilan Truk (11 bulan) bulan pertama</t>
  </si>
  <si>
    <t>Iuran grogol permai blok B5-6 bulan April 2019</t>
  </si>
  <si>
    <t>Custom clearance Booil - PT Richline Freight Indonesia</t>
  </si>
  <si>
    <t>Pin push spring 176833</t>
  </si>
  <si>
    <t>Internet HCK</t>
  </si>
  <si>
    <t>PD Mari Jaya Abadi</t>
  </si>
  <si>
    <t>PT TUV Rheinland Indonesia - Audit ISO</t>
  </si>
  <si>
    <t>Cendrawasih 1Brk</t>
  </si>
  <si>
    <t>Erika Elliyin</t>
  </si>
  <si>
    <t>Hartono</t>
  </si>
  <si>
    <t>Transport and Lunch Ng Mei Fong</t>
  </si>
  <si>
    <t>Komisi sales Jan-Mar Wie Cin</t>
  </si>
  <si>
    <t>Komisi sales Jan-Mar Hamdani</t>
  </si>
  <si>
    <t>Komisi sales Jan-Mar David Bambang</t>
  </si>
  <si>
    <t>Komisi sales Jan-Mar Yanty</t>
  </si>
  <si>
    <t>Komisi sales Jan-Mar Paulus Habel</t>
  </si>
  <si>
    <t>Kirim Dokumen kas</t>
  </si>
  <si>
    <t>Bensin Kas</t>
  </si>
  <si>
    <t>Pengiriman Knapsack ke pekan baru</t>
  </si>
  <si>
    <t>Beli Sunlight Kas</t>
  </si>
  <si>
    <t>Petty Cash report</t>
  </si>
  <si>
    <t>Perjalanan dinas ke jogja</t>
  </si>
  <si>
    <t>Suharyati</t>
  </si>
  <si>
    <t>Sales to HCK</t>
  </si>
  <si>
    <t>Cat primer white, dark grey, dempul</t>
  </si>
  <si>
    <t>Inv 19/327 dan 328 PT Atmi Solo</t>
  </si>
  <si>
    <t>Uang makan Periode 8-19 Apr</t>
  </si>
  <si>
    <t>ATK Solo Dok, Tissue, Gelas, Piring Pen &amp; Kertas Hijau</t>
  </si>
  <si>
    <t>Panting Packing SOLO</t>
  </si>
  <si>
    <t>Expenses Solo 8-12 April 2019</t>
  </si>
  <si>
    <t>Kue ultah indosan</t>
  </si>
  <si>
    <t>Beli rak piring, dan sikat wc</t>
  </si>
  <si>
    <t>Telkom Solo</t>
  </si>
  <si>
    <t>Telp SAN JKT 1 Lines</t>
  </si>
  <si>
    <t>Telp SAN JKT 2 Lines</t>
  </si>
  <si>
    <t>Telp SAN JKT 3 Lines</t>
  </si>
  <si>
    <t>Telp SAN JKT 4 Lines</t>
  </si>
  <si>
    <t>Internet SAN JKT</t>
  </si>
  <si>
    <t>Palyja</t>
  </si>
  <si>
    <t>PLN JKT</t>
  </si>
  <si>
    <t>PLN Jateng</t>
  </si>
  <si>
    <t>Yay Prasadha Jinarakkhita Buddhist</t>
  </si>
  <si>
    <t>PT Prima Usaha Era Mandiri</t>
  </si>
  <si>
    <t>Pinjaman dari HCK</t>
  </si>
  <si>
    <t>Pembayaran ke Bizoe PO 0156</t>
  </si>
  <si>
    <t>PPH Impor Booil / Penerimaan Negara</t>
  </si>
  <si>
    <t>PPN Impor Booil / Penerimaan Negara</t>
  </si>
  <si>
    <t>Bea Masuk  / Penerimaan Negara</t>
  </si>
  <si>
    <t>Penerimaan Negara</t>
  </si>
  <si>
    <t>Pelunasan Invoice SDL 2404/FTSCY/ WS95051</t>
  </si>
  <si>
    <t>PPH Import Bizoe</t>
  </si>
  <si>
    <t>PPN Import Bizoe</t>
  </si>
  <si>
    <t>PPH dan PPN Import Bizoe</t>
  </si>
  <si>
    <t>Karton Box Anugrah Sentosa</t>
  </si>
  <si>
    <t>Logo untuk Kantor Pusat JKT</t>
  </si>
  <si>
    <t>Material bangunan untuk maintenance solo</t>
  </si>
  <si>
    <t>Safety shoes Jaly Indonesia Utama</t>
  </si>
  <si>
    <t>Jamuan tamu Ng Mei Fong T</t>
  </si>
  <si>
    <t xml:space="preserve">Jamuan tamu Ng Mei Fong </t>
  </si>
  <si>
    <t>Reimburse Perjalanan Dinas Hamdani</t>
  </si>
  <si>
    <t>Deposit PT Atmi Solo 2504/FTSCY/WS95051</t>
  </si>
  <si>
    <t>Ekspedisi ke Sumaco</t>
  </si>
  <si>
    <t>Pengiriman ke CV Matahari</t>
  </si>
  <si>
    <t>Pembuatan SIM B1 Lasmin</t>
  </si>
  <si>
    <t>Herman (Sanjaya) bayar lewat kartu kredit</t>
  </si>
  <si>
    <t>Pembayaran pengangkutan JKT - Bogor Sudjono Susanto</t>
  </si>
  <si>
    <t>Gaji Tim Delivery April</t>
  </si>
  <si>
    <t>Petty cash report</t>
  </si>
  <si>
    <t>CV Prega Lestari</t>
  </si>
  <si>
    <t>Gaji Sales</t>
  </si>
  <si>
    <t>Gaji Umum</t>
  </si>
  <si>
    <t xml:space="preserve">Gaji Solo </t>
  </si>
  <si>
    <t>PPH Impor</t>
  </si>
  <si>
    <t>PPN Impor</t>
  </si>
  <si>
    <t>Denda Admin Pabean</t>
  </si>
  <si>
    <t>Denda Pajak Import Bizoe</t>
  </si>
  <si>
    <t>Biaya Pengiriman JKT - Pekanbaru</t>
  </si>
  <si>
    <t>Pelaporan dan pembayaran PPN Keluaran</t>
  </si>
  <si>
    <t>Salary HCK March</t>
  </si>
  <si>
    <t>Salary Singgih Solo March</t>
  </si>
  <si>
    <t>Salary Markoni March</t>
  </si>
  <si>
    <t>Salary Kusmanto March</t>
  </si>
  <si>
    <t>Admin trf dana</t>
  </si>
  <si>
    <t>Trf dana ke Mandiri 99 - 98</t>
  </si>
  <si>
    <t xml:space="preserve">Perjalanan dinas sales markoni </t>
  </si>
  <si>
    <t>Harus cari tahu ini transaksi apa</t>
  </si>
  <si>
    <t>Pindah Buku dari 98 ke 99</t>
  </si>
  <si>
    <t>Makan dng Auditor</t>
  </si>
  <si>
    <t xml:space="preserve">Parkir Bandara </t>
  </si>
  <si>
    <t>BBM Utk Operasional Auditor TUV</t>
  </si>
  <si>
    <t>Cinderamata untuk Sorjan</t>
  </si>
  <si>
    <t>Cinderamata untuk Blangkon</t>
  </si>
  <si>
    <t>Makan Pagi Dng Auditor TUV</t>
  </si>
  <si>
    <t>Hotel Untuk Auditor TUV</t>
  </si>
  <si>
    <t>Exp ISO MCM - Singgih</t>
  </si>
  <si>
    <t>Perjalanan Dinas Herdharma dan Erwan Jakarta (Untuk Repair Unit)</t>
  </si>
  <si>
    <t>Painting &amp; Production (Baut, Plastik,cat,dexlite dll)</t>
  </si>
  <si>
    <t xml:space="preserve">ATK SOLO  </t>
  </si>
  <si>
    <t>Exp Solo - Rizki Adi Setiawan (Reimburse Form)</t>
  </si>
  <si>
    <t>Komisi Jan -  March (Komisi Markoni)</t>
  </si>
  <si>
    <t>MCM Inhouse Trf Muhummad Irfan</t>
  </si>
  <si>
    <t>Salary Singgih Solo April</t>
  </si>
  <si>
    <t>Salary HCK April</t>
  </si>
  <si>
    <t>Salary Markoni April</t>
  </si>
  <si>
    <t>Salary Kusmanto April</t>
  </si>
  <si>
    <t>Biaya Adm</t>
  </si>
  <si>
    <t>bunga Bank</t>
  </si>
  <si>
    <t>Pajak Bunga</t>
  </si>
  <si>
    <t>Setor Tunai</t>
  </si>
  <si>
    <t>Setor Tunai INV NO 9 80 79 81 P 80 80 82</t>
  </si>
  <si>
    <t>Admin Bank</t>
  </si>
  <si>
    <t>Pembayaran Matahari YK dan PT Subur AS</t>
  </si>
  <si>
    <t>Piutang Dagang Bulan April</t>
  </si>
  <si>
    <t>PPN Keluaran</t>
  </si>
  <si>
    <t>Sales Safe &amp; Equipment April</t>
  </si>
  <si>
    <t>HPP April / OUTGOING APRIL</t>
  </si>
  <si>
    <t>INCOMING</t>
  </si>
  <si>
    <t>Depresiasi di April 2019</t>
  </si>
  <si>
    <t xml:space="preserve">Salary June 19 ADJI PRIYOMBODO   </t>
  </si>
  <si>
    <t xml:space="preserve">Salary June 19 RIZKY ADI SETIAWAN   </t>
  </si>
  <si>
    <t xml:space="preserve">Salary June 19 SIDIK ADJI PRABOWO   </t>
  </si>
  <si>
    <t xml:space="preserve">Salary June 19 DANNY AGUS WAHYUDI    </t>
  </si>
  <si>
    <t xml:space="preserve">Salary June 19 ERWAN PURWADI   </t>
  </si>
  <si>
    <t xml:space="preserve">Salary June 19 RICHI PANI PUTRA   </t>
  </si>
  <si>
    <t xml:space="preserve">Salary June 19 HERDARMA WAHYU ADH   </t>
  </si>
  <si>
    <t xml:space="preserve">Salary June 19 FATKHURROHMAN   </t>
  </si>
  <si>
    <t>Salary June 19 Atmodjo Santoso</t>
  </si>
  <si>
    <t>Salary June 19 Shirley Tamtomo</t>
  </si>
  <si>
    <t>Salary June 19 Ng Mei Fong</t>
  </si>
  <si>
    <t>Salary June 19 Andy Foed Wijaya</t>
  </si>
  <si>
    <t>Salary June 19 Budi Setiawan</t>
  </si>
  <si>
    <t>Salary June 19 Wagyanto</t>
  </si>
  <si>
    <t>Salary June 19 Nikkola W</t>
  </si>
  <si>
    <t>Salary June 19 Retno Sumekar</t>
  </si>
  <si>
    <t>Salary June 19 Rohmat</t>
  </si>
  <si>
    <t>Salary June 19 Adiwirya H</t>
  </si>
  <si>
    <t>Salary June 19 David Bambang</t>
  </si>
  <si>
    <t>Salary June 19 Yanty</t>
  </si>
  <si>
    <t>Salary June 19 Hamdani</t>
  </si>
  <si>
    <t>Salary June 19 Riki Wahyu Aristia</t>
  </si>
  <si>
    <t>Salary June 19 Paulus Habel Welan</t>
  </si>
  <si>
    <t>Salary June 19 Nova Sulistyo</t>
  </si>
  <si>
    <t xml:space="preserve">Pembayaran ke luoyang Yishun </t>
  </si>
  <si>
    <t>Pembayaran dari Graha Emporium</t>
  </si>
  <si>
    <t>Pembayran dari Muhammad Ferry</t>
  </si>
  <si>
    <t>Petty cash July I</t>
  </si>
  <si>
    <t>Pembayaran dari Ginny Eva</t>
  </si>
  <si>
    <t>Setoran Saham Shirley</t>
  </si>
  <si>
    <t>Pembayaran ke Bizoe</t>
  </si>
  <si>
    <t>Iuran grogol permai blok B5-6 bulan June 2019</t>
  </si>
  <si>
    <t>Biaya Pengiriman Barang ke Jerman TNT</t>
  </si>
  <si>
    <t>Akta Perusahaan SAN Joko Hanggono</t>
  </si>
  <si>
    <t>Jasa Fumigasi Export Thailand</t>
  </si>
  <si>
    <t>Pembelian Coopling brng Fire</t>
  </si>
  <si>
    <t>Biaya Export Thailand - PT Delapan Cahaya Sukses</t>
  </si>
  <si>
    <t>Reimburse Makan Tamu Atmodjo S</t>
  </si>
  <si>
    <t>Reimburse Makan Tamu HCK</t>
  </si>
  <si>
    <t>Reimburse Makan Tamu Shirley</t>
  </si>
  <si>
    <t>Pembayaran PPH 23</t>
  </si>
  <si>
    <t>Pembayaran PPH Psl 25</t>
  </si>
  <si>
    <t>E billing Oriental (Zhucheng Delicate / Hangzhou Hanke) utk PO IBB/0164</t>
  </si>
  <si>
    <t>E billing Diplomat Safe utk PO IBB/0158</t>
  </si>
  <si>
    <t>E billing Booil PPH dan PPN utk PO IBB/0157</t>
  </si>
  <si>
    <t>E billing Yishun utk PO IBB/0166</t>
  </si>
  <si>
    <t>Biaya untuk Test Fire</t>
  </si>
  <si>
    <t>Konsumsi makan Kantor JKT - Ng Mei Fong</t>
  </si>
  <si>
    <t>Pembayaran dari Ginny Eva Wira</t>
  </si>
  <si>
    <t>Pembelian Barang Produk Fire DP 30% - Protek Manufacturing Corp</t>
  </si>
  <si>
    <t>Pindah Buku dari Mandiri 99 ke bCA</t>
  </si>
  <si>
    <t>PPH 21 Masa Bulan Juni</t>
  </si>
  <si>
    <t>MSD Inriana Suhendro</t>
  </si>
  <si>
    <t>Setoran Saham Inriana Suhendro</t>
  </si>
  <si>
    <t>Pelunasan 70% Pembelian Karton Box (PO SOLO)</t>
  </si>
  <si>
    <t>Consultant Fee Andreas Shandy Bln June - Import</t>
  </si>
  <si>
    <t>Cicilan Truk (11 bulan) bulan ke empat</t>
  </si>
  <si>
    <t>Telkom 0215668436</t>
  </si>
  <si>
    <t>Telkom 0215649440</t>
  </si>
  <si>
    <t>Telkom 02121191010</t>
  </si>
  <si>
    <t>Telkom 02121191011</t>
  </si>
  <si>
    <t>Telkom 121701209373</t>
  </si>
  <si>
    <t>Telkom 121701209375</t>
  </si>
  <si>
    <t>Telkom 02717791224</t>
  </si>
  <si>
    <t>Listrik JKT</t>
  </si>
  <si>
    <t>Listrik Solo</t>
  </si>
  <si>
    <t>Byr Denda / Notul PPH, PPN dan BeaMasuk Oriental / Zhucheng Delicate Import and Export</t>
  </si>
  <si>
    <t xml:space="preserve">Pelunasan 70% Pembelian Barang Produk Fire </t>
  </si>
  <si>
    <t>Penbayran dari PT Monokem Surya</t>
  </si>
  <si>
    <t>Setoran Tunai</t>
  </si>
  <si>
    <t>Pembayaran dari Ginni Eva Wira</t>
  </si>
  <si>
    <t>Cicilan HP Driver</t>
  </si>
  <si>
    <t>Byr Denda Notul Impor Diplomat utk PO/IBB/0158/2018</t>
  </si>
  <si>
    <t>Pembayaran dari CV Prima</t>
  </si>
  <si>
    <t>Pembayaran dari Sukses Dinamika Lestari</t>
  </si>
  <si>
    <t>Petty cash July II</t>
  </si>
  <si>
    <t>Dendaan notul Pajak Impor Boiil (untuk Po/IBB/0157/2018)</t>
  </si>
  <si>
    <t>E-Billing CET Fine Pumps (untuk PO/IBB/0163)</t>
  </si>
  <si>
    <t>E-Biling Mann Megawan Fabricatons (untuk PO/IBB/0162)</t>
  </si>
  <si>
    <t>Setoran tunai</t>
  </si>
  <si>
    <t>Beli Peralatan kantor untuk sales</t>
  </si>
  <si>
    <t>Imbalan jasa jahit produk SAN Cashbox</t>
  </si>
  <si>
    <t>Perjalanan Dinas Andy Foead Wirya</t>
  </si>
  <si>
    <t>Biaya import Bizoe untuk PO/IBB/160</t>
  </si>
  <si>
    <t>Biaya Export Thailand (kurng Bayar) Link to (PO P33-189-210)</t>
  </si>
  <si>
    <t>Kirim Doc ke SGP dan Thailand (Original Doc)</t>
  </si>
  <si>
    <t>Biaya kirim SAN dari Solo - Jkt Rachman Evendy</t>
  </si>
  <si>
    <t>Pengerjaan Showroom di SBY</t>
  </si>
  <si>
    <t xml:space="preserve">Perjalanan Dinas Paulus Habel </t>
  </si>
  <si>
    <t>Representasi &amp; Perjamuan (Mkn dng Tamu Donati)</t>
  </si>
  <si>
    <t>Pembelian Rope Guide utk SAN SOLO</t>
  </si>
  <si>
    <t>Alat tulis kantor JKT</t>
  </si>
  <si>
    <t>Pengiriman Barang Pengangkutan KE Dealer PT Agusta Triasa</t>
  </si>
  <si>
    <t>Pembayaran dari HCK</t>
  </si>
  <si>
    <t>Petty cash July III</t>
  </si>
  <si>
    <t>Pipa AC untuk Kantor SAN Sby / Surabaya</t>
  </si>
  <si>
    <t>Beli Platr Trial Test Plat Mobile File Produk SAN JKT</t>
  </si>
  <si>
    <t>Pemnbayaran dari Ginny Eva</t>
  </si>
  <si>
    <t>Pemnbayaran dari PT Wira Agung Jaya</t>
  </si>
  <si>
    <t>Biaya Import Yishun (Shipment 5)</t>
  </si>
  <si>
    <t>Pembelian Dempul &amp; Cat SAN SOLO</t>
  </si>
  <si>
    <t>Pembayaran dari Ng Mei Fong</t>
  </si>
  <si>
    <t>Petty Cash July IV</t>
  </si>
  <si>
    <t>E billing utk Protek Manufacturing Corp utk PO/IBB/0165</t>
  </si>
  <si>
    <t>Beli Barang Fire Suction Hoze</t>
  </si>
  <si>
    <t>Pembayaran dari Wahyu Nurasman</t>
  </si>
  <si>
    <t>Pembayaran dari Sinar Jaya Bersama</t>
  </si>
  <si>
    <t>Tambahan modal dari HCK</t>
  </si>
  <si>
    <t xml:space="preserve"> Piutang Karyawan Wagiyanto</t>
  </si>
  <si>
    <t>Pinjaman ke Wagiyanto Angsuran Rumah</t>
  </si>
  <si>
    <t>- Tabungan BCA AC : 2600607777</t>
  </si>
  <si>
    <t>SUDJONO SUTANTO</t>
  </si>
  <si>
    <t>Beli bahan Material Solo (Trf Gabungan)</t>
  </si>
  <si>
    <t>Operational Transport dan Konsumsi Makan Kantor Masa MEI</t>
  </si>
  <si>
    <t>YULIUS MARSIANO SA</t>
  </si>
  <si>
    <t>Pelunasan Carton Solo</t>
  </si>
  <si>
    <t>PREGA LESTARI CV</t>
  </si>
  <si>
    <t>Biaya Kartu nama,Banner &amp; Spanduk</t>
  </si>
  <si>
    <t>Adm Bank</t>
  </si>
  <si>
    <t>Biaya Baud - Solo</t>
  </si>
  <si>
    <t>Asuransi Cargo - Bizoe</t>
  </si>
  <si>
    <t>Biaya Pengiriman Ke Cikarang (PT Monotaro) via GoBox</t>
  </si>
  <si>
    <t>Biaya Pengiriman Invoice ke PT Toba, CV Matahari, Khanis dan Dokumen ke Bp. Jemmy</t>
  </si>
  <si>
    <t>Uang Makan Pak Ade dr tgl 29 Apr - 3 Mei = 5hr + Tambahan tgl 01/5/19</t>
  </si>
  <si>
    <t>Uang Makan Pak Lasmin dr tgl 27 Apr - 4 Mei = 8hr + Tambahan tgl 01/5/19</t>
  </si>
  <si>
    <t>Uang Makan Pak Manto dr tgl 29 Apr - 5 Mei = 7hr + Tambahan tgl 01/5/19</t>
  </si>
  <si>
    <t>Uang Makan Pak Dani dr tgl 29 Apr - 4 Mei = 6hr + Tambahan tgl 01/5/19</t>
  </si>
  <si>
    <t>Uang Makan Pak Agus dr tgl 29 Apr - 4 Mei = 6hr + Tambahan tgl 01/5/19</t>
  </si>
  <si>
    <t>Uang Makan Pak Kholid dr tgl 29 Apr - 4 Mei = 6hr + Tambahan tgl 01/5/19</t>
  </si>
  <si>
    <t>Tenaga Outsourcing dr Solo 3 Org dr tgl 30 Apr - 3 Mei</t>
  </si>
  <si>
    <t>Pembelian 24.93 ltr Bensin Mobil Pick Up ke Toko Subur &amp; Sharp</t>
  </si>
  <si>
    <t>Parkir di Toko Subur &amp; Sharp</t>
  </si>
  <si>
    <t>Biaya Adm. Bank BCA Pembayaran Komisi ke PT Nusacipta</t>
  </si>
  <si>
    <t>Pembelian 38.84 ltr Solar untuk Mobil Truk</t>
  </si>
  <si>
    <t>Pembelian E-Toll 100rb</t>
  </si>
  <si>
    <t>Bayar Kuli Expedisi</t>
  </si>
  <si>
    <t>Parkir di Expedisi</t>
  </si>
  <si>
    <t>Pembelian Pembersih Toilet via Lazada</t>
  </si>
  <si>
    <t>Pengiriman Dokumen ke PT Wira Agung</t>
  </si>
  <si>
    <t>Pembelian 1.44 ltr Bensin Motor Pak Agus Tukar Faktur di AW dan Cideng</t>
  </si>
  <si>
    <t xml:space="preserve">Pengiriman Dokumen ke Monotaro </t>
  </si>
  <si>
    <t>Pengiriman Hotel Safe ke Bp. Ikbal Indramayu</t>
  </si>
  <si>
    <t>Pembelian 2 liter Minyak Sayur</t>
  </si>
  <si>
    <t>Pengiriman Invoice &amp; Catalog ke CV Erpina &amp; Copy Kontrak ke 5 Sales</t>
  </si>
  <si>
    <t>Parkir di Kawasan Pergudangan Waringin &amp; Exp. Trans Papua</t>
  </si>
  <si>
    <t>Kena Razia di Pluit (Pak Dani tanpa SIM) + Parkir di Subur</t>
  </si>
  <si>
    <t>Pengiriman Dokumen ke Indosan dan Pak Singgih via Pak Chai tgl 2/3/19 &amp; 6/4/19</t>
  </si>
  <si>
    <t>Pembelian 100 lbr Materai 6000</t>
  </si>
  <si>
    <t>Pembelian AQUA Gelas 1 Dus</t>
  </si>
  <si>
    <t>Pembelian 13.07 ltr bensin Mobil Avanza</t>
  </si>
  <si>
    <t>Pembelian Driver (Mata Bor) utk Rakit Faber + Parkir di Roxy ambil HP</t>
  </si>
  <si>
    <t>Pembelian 38.83 ltr Solar Mobil Truk</t>
  </si>
  <si>
    <t>Pembelian E-Toll 98.5rb</t>
  </si>
  <si>
    <t>Biaya Parkir di Cileungsi</t>
  </si>
  <si>
    <t xml:space="preserve">Uang Makan Pak Ade dr tgl 06 Mei - 10 Mei = 5hr </t>
  </si>
  <si>
    <t xml:space="preserve">Uang Makan Pak Lasmin dr tgl 06 Mei - 11 Mei = 6hr </t>
  </si>
  <si>
    <t xml:space="preserve">Uang Makan Pak Dani dr tgl 06 Mei - 11 Mei = 6hr </t>
  </si>
  <si>
    <t xml:space="preserve">Uang Makan Pak Agus dr tgl 06 Mei - 11 Mei = 6hr </t>
  </si>
  <si>
    <t xml:space="preserve">Uang Makan Pak Kholid dr tgl 06 Mei - 11 Mei = 6hr </t>
  </si>
  <si>
    <t xml:space="preserve">Uang Makan Pak Manto dr tgl 06 Mei - 12 Mei = 7hr </t>
  </si>
  <si>
    <t xml:space="preserve">Pembelian bensin mobil Avanza </t>
  </si>
  <si>
    <t>Pembelian 58.25 ltr bensin Mobil Truk</t>
  </si>
  <si>
    <t>Pembelian Mitchell HX-T516 24V DC + Swing Kipas Mobil double Fan Double Blower utk Mobil Truk</t>
  </si>
  <si>
    <t>Pembelian 13.07 ltr bensin Mobil Avanza ke cibubur</t>
  </si>
  <si>
    <t>Pembelian Paku Rofing 3L</t>
  </si>
  <si>
    <t>Pembelian Mata Bor Nachi 9.5</t>
  </si>
  <si>
    <t>Makan Siang 8 Org di Gudang tgl 03/5/19</t>
  </si>
  <si>
    <t>Makan Siang 8 Org di Gudang tgl 04/5/19</t>
  </si>
  <si>
    <t>Makan Siang 6 Org di Gudang tgl 07/5/19</t>
  </si>
  <si>
    <t>Makan Siang 6 Org di Gudang tgl 08/5/19</t>
  </si>
  <si>
    <t>Pembelian 1 Klg WD Semprot</t>
  </si>
  <si>
    <t>Makan Siang &amp; makan malam 4&amp;5 Org tgl 10/5/19</t>
  </si>
  <si>
    <t>Makan Siang &amp; makan malam 5 Org tgl 11/5/19</t>
  </si>
  <si>
    <t>Makan Siang &amp; makan malam 6 Org tgl 13/5/19</t>
  </si>
  <si>
    <t>Pembelian E-Toll 148.500 Mobil Truk ke Cileungsi</t>
  </si>
  <si>
    <t>Parkir di Cileungsi</t>
  </si>
  <si>
    <t>Pembelian 48.54 ltr Solar ke ekpedisi Pekanbaru (Pak Markoni) dan Palembang (CV Prima)</t>
  </si>
  <si>
    <t>Parkir di Expedisi CV Bintang Mas</t>
  </si>
  <si>
    <t>Biaya Pengiriman Knapsack ke Pekanbaru (Pak Markoni)</t>
  </si>
  <si>
    <t>Ongkos Grab Lia ke Kantor Pengadilan Pajak</t>
  </si>
  <si>
    <t>Iuran Komplek Blok B5-6 Mei 2019</t>
  </si>
  <si>
    <t>Biaya Kartu nama,Banner &amp; Spanduk - Trf balik</t>
  </si>
  <si>
    <t>RIKI FITRIA KUSUMA</t>
  </si>
  <si>
    <t>DP 30% Booil Safes Co., Ltd</t>
  </si>
  <si>
    <t>Jasa E-banking</t>
  </si>
  <si>
    <t>Etoll dan oli Mobil</t>
  </si>
  <si>
    <t>MUHAMMAD FERRY YUS</t>
  </si>
  <si>
    <t>DP 30% Diplomat Safe Ltd</t>
  </si>
  <si>
    <t>Jasa Pengangkutan CV Wijaya Mandiri</t>
  </si>
  <si>
    <t>Trf dari Mandiri 99</t>
  </si>
  <si>
    <t>AGUSTA TRIASA PT</t>
  </si>
  <si>
    <t>Pembelian HP</t>
  </si>
  <si>
    <t>DP 50% Biaya Appraisal</t>
  </si>
  <si>
    <t>Setoran Tunai Maemunah</t>
  </si>
  <si>
    <t>Key BCA</t>
  </si>
  <si>
    <t>Pengiriman PT Toba Makmur Perkasa</t>
  </si>
  <si>
    <t>SUMACO INTIUTAMA P</t>
  </si>
  <si>
    <t>PT Pan Indon Pinbidja</t>
  </si>
  <si>
    <t>PT Victori Anugerah Makmur</t>
  </si>
  <si>
    <t>Cicilan Truk (11 bulan) bulan Kedua</t>
  </si>
  <si>
    <t>Biaya Pengiriman CV Matahari</t>
  </si>
  <si>
    <t xml:space="preserve">Biaya Pengiriman ke Graha Emporium </t>
  </si>
  <si>
    <t xml:space="preserve">Biaya beli Ban pickup Indosan </t>
  </si>
  <si>
    <t>Pengiriman JKT-Palembang ke CV Prima</t>
  </si>
  <si>
    <t>Pembukaan rekening UOB</t>
  </si>
  <si>
    <t>Biaya Clearence / Biaya Impor</t>
  </si>
  <si>
    <t>ATK SOLO</t>
  </si>
  <si>
    <t>Terpal 3x6</t>
  </si>
  <si>
    <t>Trash Bag</t>
  </si>
  <si>
    <t>Set Lampu penerang</t>
  </si>
  <si>
    <t>biaya tukang kebersihan</t>
  </si>
  <si>
    <t>Uang makan 22 apr 3 mei</t>
  </si>
  <si>
    <t>Reng ( Pembuat atap area pasir)</t>
  </si>
  <si>
    <t>klem, paki, solasi</t>
  </si>
  <si>
    <t>air minum</t>
  </si>
  <si>
    <t>Amplas</t>
  </si>
  <si>
    <t>Scrap set</t>
  </si>
  <si>
    <t>Stecer (Convert)</t>
  </si>
  <si>
    <t>P3K</t>
  </si>
  <si>
    <t>dexlite Forklift</t>
  </si>
  <si>
    <t>isi angin ban Forklift</t>
  </si>
  <si>
    <t>Clamp, Tali Tambang, Pengirim Kunci</t>
  </si>
  <si>
    <t>Reimburse Rizky Adi Setiawan</t>
  </si>
  <si>
    <t>Transport, etoll dan Bensin Andy</t>
  </si>
  <si>
    <t>Reimburse perjalanan dinas HCK (JKT SBY)</t>
  </si>
  <si>
    <t>Reimburse perjalanan dinas HCK (JKT-SOLO)</t>
  </si>
  <si>
    <t>Reimburse perjalanan dinas HCK (JKT-SBY-SOLO)</t>
  </si>
  <si>
    <t>Reimburse perjalanan dinas Santoso (SBY-BDG-SOLO)</t>
  </si>
  <si>
    <t>Alat Tulis Kantor</t>
  </si>
  <si>
    <t>MONOTARO INDONESIA</t>
  </si>
  <si>
    <t xml:space="preserve">Pembukaan rekening UOB - Penolakan </t>
  </si>
  <si>
    <t>AGUSTA TRIASA PT / P80-21-23</t>
  </si>
  <si>
    <t>AGUSTA TRIASA PT / P80-44-46</t>
  </si>
  <si>
    <t>Tambahan Biaya Cor Aspal Komplek Ruko Grogol Permai</t>
  </si>
  <si>
    <t>AGUSTA TRIASA PT / P80-45-47</t>
  </si>
  <si>
    <t>CV Prima / P80-54-56</t>
  </si>
  <si>
    <t>Gunawan Gusti / P80-89-91</t>
  </si>
  <si>
    <t>PPH 21 Masa Bulan April</t>
  </si>
  <si>
    <t>Salary Mei 2019 + THR Wie Cin</t>
  </si>
  <si>
    <t xml:space="preserve">PT Pan Indon Pinbidja / P85-55-192 </t>
  </si>
  <si>
    <t>DeJavaKW</t>
  </si>
  <si>
    <t>AGUSTA TRIASA PT / P80-136-142</t>
  </si>
  <si>
    <t>PT Pan Indon Pinbidja / P85-55-192</t>
  </si>
  <si>
    <t>Yesianti</t>
  </si>
  <si>
    <t>Uang makan tim delivery</t>
  </si>
  <si>
    <t>Pengiriman barang petty cash</t>
  </si>
  <si>
    <t>Niko meeting dengan Pak Tono utk PPh Badan 2018</t>
  </si>
  <si>
    <t>Biaya Asuransi Mobil Pick Up B 9791 FAQ (1 Kejadian)</t>
  </si>
  <si>
    <t>Dus Crup gypsum 2010 1 1/2</t>
  </si>
  <si>
    <t xml:space="preserve">25 Btg Papan utk Packing </t>
  </si>
  <si>
    <t>Pembelian E Toll 50rb</t>
  </si>
  <si>
    <t>Pembelian 2 Kg kain lap</t>
  </si>
  <si>
    <t>Makan Siang 4 Org di Gudang + Makan Malam 3 Org</t>
  </si>
  <si>
    <t>Pengiriman Dokumen ke CV Prima Palembang</t>
  </si>
  <si>
    <t>Pembelian Gula Pasir 1 Kg di Alfamart</t>
  </si>
  <si>
    <t>Pembelian 23.25 ltr Bensin Mobil Pick Up ke Subur, Ibu Valensia dan Excellent</t>
  </si>
  <si>
    <t>Parkir di PT. Subur, Jl. Hadiah dan Daan Mogot</t>
  </si>
  <si>
    <t>Pembelian 58.25 ltr Solar Mobil Truk Ke Gudang dan Expedisi Cobra</t>
  </si>
  <si>
    <t>Parkir di Expedisi Cobra antar CV Matahari, PT De Java dan Gudang Solo</t>
  </si>
  <si>
    <t>Biaya Expedisi Cobra kirim Barang ke PT De Java (286rb), Gudang Solo (762rb), CV Matahari (160rb)</t>
  </si>
  <si>
    <t>Makan Siang 6 Org di Gudang tgl 14/5/19</t>
  </si>
  <si>
    <t>Makan Malam 6 Org di Cileungsi tgl 14/5/19</t>
  </si>
  <si>
    <t>Pembelian 2 unit Lakban Bening tgl 14/5/19</t>
  </si>
  <si>
    <t>Uang Rokok Satpam ke Cileungsi tgl 14/5/19</t>
  </si>
  <si>
    <t>Makan Siang 6 Org di Gudang tgl 15/5/19</t>
  </si>
  <si>
    <t>Makan Siang 3 Org di Gudang tgl 16/5/19</t>
  </si>
  <si>
    <t>Makan Siang 6 Org di Gudang tgl 22/5/19</t>
  </si>
  <si>
    <t>Makan Siang 4 Org di Gudang tgl 23/5/19</t>
  </si>
  <si>
    <t>Uang Makan Pak Lasmin dr Tgl 20 Mei - 25 Mei 2019 = 6hr</t>
  </si>
  <si>
    <t>Uang Makan Pak Ade dr Tgl 18, 22 Mei - 24 Mei 2019 = 4hr</t>
  </si>
  <si>
    <t>Uang Makan Pak Manto dr tgl 20 Mei - 26 Mei 2019 = 7hr</t>
  </si>
  <si>
    <t>Uang Makan Pak Kholid dr tgl 20 Mei - 25 Mei 2019 = 6hr</t>
  </si>
  <si>
    <t>Uang Makan Pak Dani dr tgl 20 Mei - 25 Mei 2019 = 6hr</t>
  </si>
  <si>
    <t>Uang Makan Pak Agus dr tgl 20,22 Mei - 25 Mei 2019 = 5hr</t>
  </si>
  <si>
    <t xml:space="preserve">THR Pak Agus </t>
  </si>
  <si>
    <t xml:space="preserve">THR Pak Ade </t>
  </si>
  <si>
    <t>THR Pak Lasmin</t>
  </si>
  <si>
    <t>THR Pak Kholid</t>
  </si>
  <si>
    <t>THR Pak Manto</t>
  </si>
  <si>
    <t>THR Pak Dani</t>
  </si>
  <si>
    <t>Pembelian bensin Pik up</t>
  </si>
  <si>
    <t>Pembelian E- TOLL</t>
  </si>
  <si>
    <t>Beli 3 Teko Air Es di Gudang</t>
  </si>
  <si>
    <t>Pengiriman Dokumen ke Bank Sulteng</t>
  </si>
  <si>
    <t>Biaya Parkir</t>
  </si>
  <si>
    <t>Pembelian Bensin mobil avanza antar B53 ke KPK</t>
  </si>
  <si>
    <t>Pembelian  Bensin Truk 13.07 ltr</t>
  </si>
  <si>
    <t>Uang makan di gudang   4 orang Tgl 24</t>
  </si>
  <si>
    <t>Uang makan di gudang   4 orang Tgl 27</t>
  </si>
  <si>
    <t>Pembayaran Perndaftaran Tilang</t>
  </si>
  <si>
    <t>Pembayaran Denda pelanggran</t>
  </si>
  <si>
    <t>Parkir truk ke solo</t>
  </si>
  <si>
    <t>Pembelian Makanan di solo</t>
  </si>
  <si>
    <t>Pembelian Bensin Pikup ke solo Malem 32.68 ltr</t>
  </si>
  <si>
    <t>Pembelian Bensin Pikup ke solo pagi 38.757 ltr</t>
  </si>
  <si>
    <t>Pembelian Bensin Pikup ke solo 37.24 ltr</t>
  </si>
  <si>
    <t>Toll pluit</t>
  </si>
  <si>
    <t>Uang Makan malam 2 Orang  ke Solo</t>
  </si>
  <si>
    <t>Bu Linda</t>
  </si>
  <si>
    <t>Gaji Pak Ade bln April</t>
  </si>
  <si>
    <t>Gaji Pak Agus bln April</t>
  </si>
  <si>
    <t>Gaji Pak Lasmin bln April</t>
  </si>
  <si>
    <t>Gaji Retno 4 hari Dari tgl 27-31 mei</t>
  </si>
  <si>
    <t>Biaya Painting utk Solo</t>
  </si>
  <si>
    <t>Pelunasan Sertifikat ISO 9001</t>
  </si>
  <si>
    <t>Biaya Pengiriman Ke PT Wira Agung Jaya Abadi</t>
  </si>
  <si>
    <t>Pembayaran PLN JKT</t>
  </si>
  <si>
    <t>Pembayaran PLN Solo</t>
  </si>
  <si>
    <t>Telpon JKT 1 Lines</t>
  </si>
  <si>
    <t>Telpon JKT 2 Lines</t>
  </si>
  <si>
    <t>Internet Solo</t>
  </si>
  <si>
    <t>Internet JKT</t>
  </si>
  <si>
    <t>Telpon JKT 3 Lines</t>
  </si>
  <si>
    <t>Telpon JKT 4 Lines</t>
  </si>
  <si>
    <t>Telkom</t>
  </si>
  <si>
    <t>DP 30% Pembelian Karton Box</t>
  </si>
  <si>
    <t>Pembuatan 7 Rak Display</t>
  </si>
  <si>
    <t>SINAR JAYA BERSAMA</t>
  </si>
  <si>
    <t>Pingan Industrial Co Limited</t>
  </si>
  <si>
    <t>YUNNITA HALIM DRA</t>
  </si>
  <si>
    <t>JOHANNES SHANDY PR</t>
  </si>
  <si>
    <t>Biaya Pengiriman barang Fire Cina - Indo</t>
  </si>
  <si>
    <t>Pembayaran PPH Badan Tahun 2018</t>
  </si>
  <si>
    <t>Pembayaran PPH 25</t>
  </si>
  <si>
    <t>Pengiriman Barang Jkt-Solo-Jogja</t>
  </si>
  <si>
    <t>BPK YULIUS MARSIAN</t>
  </si>
  <si>
    <t>PRIMA USAHA ERA MA</t>
  </si>
  <si>
    <t>CV GRAHA TEKNIK</t>
  </si>
  <si>
    <t>Buat Rak di Gudang</t>
  </si>
  <si>
    <t>THR JKT Sales</t>
  </si>
  <si>
    <t>THR JKT Umum</t>
  </si>
  <si>
    <t>THR JKT</t>
  </si>
  <si>
    <t>THR Solo</t>
  </si>
  <si>
    <t>Pembayaran untuk pengurus IMB tahap 3</t>
  </si>
  <si>
    <t>Pembelian Khongguan 1600Gr @83.000 : 70 Pcs</t>
  </si>
  <si>
    <t xml:space="preserve">Consultant Fee Andreas Shandy Bln Mei </t>
  </si>
  <si>
    <t>Gaji Pak Manto bln April</t>
  </si>
  <si>
    <t>Gaji Pak Kholid bln April</t>
  </si>
  <si>
    <t>Gaji Pak Dani bln April</t>
  </si>
  <si>
    <t>Uang Makan pak Ade dari tanggal 27 mei-31 mei = 5 mari (2 hari solo)</t>
  </si>
  <si>
    <t>Uang Makan pak Agus dari tanggal 27 mei-31 mei = 5 hari</t>
  </si>
  <si>
    <t>Uang Makan pak lasmin dari tanggal 27 mei-31 mei = 5 hari</t>
  </si>
  <si>
    <t>Uang Makan pak kholid dari tanggal 27 mei-31 mei = 5 hari (2 hari solo)</t>
  </si>
  <si>
    <t>Uang Makan pak Manto dari tanggal 27 mei-31 mei = 5 hari</t>
  </si>
  <si>
    <t>Uang Makan pak Danie  dari tanggal 27 mei-31 mei = 5 hari</t>
  </si>
  <si>
    <t>Pembelian Bensi pik up (pak ade)</t>
  </si>
  <si>
    <t>Pengiriman dokumen wira agung and bank sulteng</t>
  </si>
  <si>
    <t>Gaji JKT Sales &amp; Umum</t>
  </si>
  <si>
    <t>Gaji Solo</t>
  </si>
  <si>
    <t>Trf ke Mandiri 98</t>
  </si>
  <si>
    <t>Trf Dari Mandiri 98 - 99</t>
  </si>
  <si>
    <t>?</t>
  </si>
  <si>
    <t>ATK Solo / Reimburse Rizky</t>
  </si>
  <si>
    <t>Assembly / Reimburse Rizky</t>
  </si>
  <si>
    <t>Dexlite / Reimburse Rizky</t>
  </si>
  <si>
    <t>Retribusi Solo / Reimburse Rizky</t>
  </si>
  <si>
    <t>Makan Periode 6-17 Mei</t>
  </si>
  <si>
    <t>Gayung tmpt tissue, semprotan, plastik, plastik and kabel / Reimburse rizky</t>
  </si>
  <si>
    <t>Reimburse Rizky</t>
  </si>
  <si>
    <t>Reimburse Singgih Perjalanan Dinas</t>
  </si>
  <si>
    <t xml:space="preserve">Exp Solo </t>
  </si>
  <si>
    <t>Gratis Trf</t>
  </si>
  <si>
    <t>THR HCK / UMUM</t>
  </si>
  <si>
    <t>THR Markoni / Sales</t>
  </si>
  <si>
    <t>THR UMUM and Penjualan</t>
  </si>
  <si>
    <t>THR Kusmanto</t>
  </si>
  <si>
    <t>THR Solo / Singgih</t>
  </si>
  <si>
    <t>Gaji HCK</t>
  </si>
  <si>
    <t>Gaji Markoni</t>
  </si>
  <si>
    <t>Gaji JKT</t>
  </si>
  <si>
    <t>Gaji Solo / Singgih</t>
  </si>
  <si>
    <t>Gaji Solo / Kusmanto</t>
  </si>
  <si>
    <t>INV NO 065 P.80.136.P.80.129.135</t>
  </si>
  <si>
    <t>INV 167/W/INV/1BB/19</t>
  </si>
  <si>
    <t>PT TOBA MAKMUR PERKASA</t>
  </si>
  <si>
    <t>Bola Mas Utama</t>
  </si>
  <si>
    <t>Emporium Primantara</t>
  </si>
  <si>
    <t xml:space="preserve">Setoran Tunai  </t>
  </si>
  <si>
    <t>Dwi Pratama</t>
  </si>
  <si>
    <t>Piutang Dagang</t>
  </si>
  <si>
    <t>Sales</t>
  </si>
  <si>
    <t xml:space="preserve">Cogs </t>
  </si>
  <si>
    <t>Inventory</t>
  </si>
  <si>
    <t>Hutang Dagang</t>
  </si>
  <si>
    <t>Depresiasi di Mei 2019</t>
  </si>
  <si>
    <t>Rek Bank UOB</t>
  </si>
  <si>
    <t>Adjustment</t>
  </si>
  <si>
    <t>Susy Ongkorahardjo</t>
  </si>
  <si>
    <t>Wira Agung Jaya Abadi</t>
  </si>
  <si>
    <t>PPH 21 Karyawan Masa Bulan May</t>
  </si>
  <si>
    <t>Ng Sioe Eng / Bunga Hindra</t>
  </si>
  <si>
    <t>Biaya Trf SME</t>
  </si>
  <si>
    <t>Jurnal Pembalik beli HP Karyawan</t>
  </si>
  <si>
    <t>Petty Cash Juni 1</t>
  </si>
  <si>
    <t>Mandiri - BCA INDOSAN</t>
  </si>
  <si>
    <t>Iuran Komplek</t>
  </si>
  <si>
    <t xml:space="preserve">PLN SAN JKT </t>
  </si>
  <si>
    <t>PLN SAN SOLO</t>
  </si>
  <si>
    <t>Internet SOLO</t>
  </si>
  <si>
    <t>Air Kantor SAN</t>
  </si>
  <si>
    <t>Pembayaran Jasa Konsultan TAX</t>
  </si>
  <si>
    <t>Cicilan truk ke III June</t>
  </si>
  <si>
    <t>Pengiriman Dokumen OSW DAN CET</t>
  </si>
  <si>
    <t>Biaya Import Delpan Cahaya Sukses</t>
  </si>
  <si>
    <t>Biaya Import Booil Safes</t>
  </si>
  <si>
    <t>Import Barang Souvenir Powerbank DLL</t>
  </si>
  <si>
    <t>Biaya Pengiriman Khanis Sulaihok (Bali Indah Palangkaraya)</t>
  </si>
  <si>
    <t>Biaya Admin Bali Indah Palangkaraya</t>
  </si>
  <si>
    <t>Pembelian Plakban Plakban Bening</t>
  </si>
  <si>
    <t>Perjalanan Dinas Pasuruan, Potianak dan Cibubur - HCK</t>
  </si>
  <si>
    <t>Biaya Pengiriman Medan - JKT (Sumaco)</t>
  </si>
  <si>
    <t>Pembelian Inbush Screw / Baut</t>
  </si>
  <si>
    <t>Asuransi Kargo Bizoe dan Boiil (Transfer Gabungan)</t>
  </si>
  <si>
    <t>Pembelian Pallet Kayu</t>
  </si>
  <si>
    <t>Biaya Pengiriman CV Matahari PO 188</t>
  </si>
  <si>
    <t>Biaya Pengiriman Murah Mantab</t>
  </si>
  <si>
    <t>Biaya Pengiriman CV Angkasa Bali</t>
  </si>
  <si>
    <t>Pembeliaan barang ATMI</t>
  </si>
  <si>
    <t>Linda Remburse Transport</t>
  </si>
  <si>
    <t>Konsumsi Makan Kantor</t>
  </si>
  <si>
    <t>Hindra Share Partisipasi</t>
  </si>
  <si>
    <t>8899 - BCA</t>
  </si>
  <si>
    <t>Wahyu Wahyudin</t>
  </si>
  <si>
    <t>Pmbelian Brng CNY 127,232 Luoyang Yishun PO/IBB/061</t>
  </si>
  <si>
    <t>Perpindahan Dana BCA (IDR) - BCA  (USD)</t>
  </si>
  <si>
    <t>Tambahan Modal Shirley</t>
  </si>
  <si>
    <t>Tambahan Modal Gunawan</t>
  </si>
  <si>
    <t>PT DEJAVA KARYA</t>
  </si>
  <si>
    <t>MSD Indriana</t>
  </si>
  <si>
    <t>Tambahan Modal Indriana</t>
  </si>
  <si>
    <t>Maintenance Mobil Pickup  SAN</t>
  </si>
  <si>
    <t>PPH 22 Yishun</t>
  </si>
  <si>
    <t>PPN Yishun</t>
  </si>
  <si>
    <t>DP Bank Sulteng</t>
  </si>
  <si>
    <t>Petty Cash Bln June II</t>
  </si>
  <si>
    <t>Eni Gosrita</t>
  </si>
  <si>
    <t>Biaya Cek Bank</t>
  </si>
  <si>
    <t>CV Nusacipta</t>
  </si>
  <si>
    <t>Tali Webbing Truk</t>
  </si>
  <si>
    <t>Frame Atmi SOLO</t>
  </si>
  <si>
    <t>Prototype Atmi</t>
  </si>
  <si>
    <t>DP Pekerjeaan Showroom D SBY</t>
  </si>
  <si>
    <t>Biaya Import PT Ekspress Sistem Indonesia</t>
  </si>
  <si>
    <t>Pembersih AC &amp; Kantor SAN JKT</t>
  </si>
  <si>
    <t>Lembur Makan Tim Delivery</t>
  </si>
  <si>
    <t>Konsumsi Makan SOLO Atmodjo</t>
  </si>
  <si>
    <t>Maintenance Kantor Indsoan JKT</t>
  </si>
  <si>
    <t>Clearenace Import Pingan P33-174-195</t>
  </si>
  <si>
    <t>Logo SAN JKT</t>
  </si>
  <si>
    <t>Belanja Kebutuhan gudang Kapuk BUDI</t>
  </si>
  <si>
    <t>Tambahan Modal Pak Santoso</t>
  </si>
  <si>
    <t>Sparepart Handle Produk SOLO</t>
  </si>
  <si>
    <t>CV Prima</t>
  </si>
  <si>
    <t>Konsumsi Kabel SOLO perjalanan Dinas HCK</t>
  </si>
  <si>
    <t>Pembelian Sparepart Brankas  : Pyrostrip 15x3x2100mm Slate Grey Mannmcgowan</t>
  </si>
  <si>
    <t>PT Onda Mega Industri</t>
  </si>
  <si>
    <t>Notul PPH,PPN Import &amp; BM</t>
  </si>
  <si>
    <t xml:space="preserve">Upgrade Email Indosan </t>
  </si>
  <si>
    <t>Petty cash bulan Juni III</t>
  </si>
  <si>
    <t>PT Mitramas Muda Mandiri</t>
  </si>
  <si>
    <t>Uang Duka P David</t>
  </si>
  <si>
    <t>Pengiriman Graha Emporium</t>
  </si>
  <si>
    <t>Tiket Hotel Tandori  - Perjalanan Dinas ke Jakarta</t>
  </si>
  <si>
    <t xml:space="preserve">Biaya jasa translator - penerjemah </t>
  </si>
  <si>
    <t>Pengiriman JKT-Joga (CV Matahari)</t>
  </si>
  <si>
    <t>Pengiriman Jkt - Jambi Dealer Mari jaya</t>
  </si>
  <si>
    <t>Bea Masuk Ohrdrufer SE</t>
  </si>
  <si>
    <t>PPH 22 Ohrdrufer SE</t>
  </si>
  <si>
    <t>PPN Ohrdrufer SE</t>
  </si>
  <si>
    <t>Ohrdrufer SE</t>
  </si>
  <si>
    <t>Painting &amp; Thinner SOLO</t>
  </si>
  <si>
    <t>Logo World Safe JKT</t>
  </si>
  <si>
    <t>Asuransi Import</t>
  </si>
  <si>
    <t>Asuransi Project Bank Sulteng</t>
  </si>
  <si>
    <t>PBB SAN JKT 5-6</t>
  </si>
  <si>
    <t>Pintu Eiger utk SOLO</t>
  </si>
  <si>
    <t>PPN MASUKKAN</t>
  </si>
  <si>
    <t>Pembelian Cover utk Eiger</t>
  </si>
  <si>
    <t>Pembelian Frame Eiger SOLO</t>
  </si>
  <si>
    <t>Pembelian Barang 1 CEK Zhuceng, Diplomat, Booil &amp; Comfo</t>
  </si>
  <si>
    <t>Pembelian Barang SDL</t>
  </si>
  <si>
    <t>PPH Import Bizoe utk PO 0160</t>
  </si>
  <si>
    <t>PPN Import Bizoe utk PO 0160</t>
  </si>
  <si>
    <t>BPJS</t>
  </si>
  <si>
    <t>CV Angkasa Bali</t>
  </si>
  <si>
    <t>Biaya Admin Bank</t>
  </si>
  <si>
    <t>8899 - 8898</t>
  </si>
  <si>
    <t>Inv 170 &amp; 169</t>
  </si>
  <si>
    <t>8898 - 8899</t>
  </si>
  <si>
    <t>Toba Makmur Perkasa</t>
  </si>
  <si>
    <t>INV 178 &amp; 177</t>
  </si>
  <si>
    <t>Multi Arta Sentosa</t>
  </si>
  <si>
    <t>Auto Trf</t>
  </si>
  <si>
    <t>PT Global Digital Niaga - Blibli</t>
  </si>
  <si>
    <t>INV 186</t>
  </si>
  <si>
    <t>Bali Indah Palangkara INV 156 &amp; 157</t>
  </si>
  <si>
    <t>Gemilang Cahaya Bintang</t>
  </si>
  <si>
    <t>Pengiriman dokumen ke Wetece Logam</t>
  </si>
  <si>
    <t>Bingkisan lebaran</t>
  </si>
  <si>
    <t>Uang makan dan minum</t>
  </si>
  <si>
    <t>Tinta Printer</t>
  </si>
  <si>
    <t>Styrofoam, Tap Mesin, dexlite, Cat biru</t>
  </si>
  <si>
    <t>Expense reimbursment Rizky</t>
  </si>
  <si>
    <t>DP Pembangunan Pabrik SOLO</t>
  </si>
  <si>
    <t>Tambahan Modal HCK</t>
  </si>
  <si>
    <t>Mata Bor, Hollow, Mata Gerinda, Vaseline Rotary</t>
  </si>
  <si>
    <t xml:space="preserve">Perjalanan dinas Pak Singgih </t>
  </si>
  <si>
    <t>Maintenance Lift Kantor Indosan JKT</t>
  </si>
  <si>
    <t>Gaji Singgih</t>
  </si>
  <si>
    <t>Gaji Kusmanto</t>
  </si>
  <si>
    <t>Gaji and Komisi Markoni</t>
  </si>
  <si>
    <t>Depresiasi di June 2019</t>
  </si>
  <si>
    <t>Sales Jun 2019</t>
  </si>
  <si>
    <t>COGS Jun 2019</t>
  </si>
  <si>
    <t>Biaya pengiriman penjualan</t>
  </si>
  <si>
    <t>Pembelian Stock persediaan di Jun 2019</t>
  </si>
  <si>
    <t xml:space="preserve">Salary July 19 ADJI PRIYOMBODO   </t>
  </si>
  <si>
    <t xml:space="preserve">Salary July 19 RIZKY ADI SETIAWAN   </t>
  </si>
  <si>
    <t xml:space="preserve">Salary July 19 SIDIK ADJI PRABOWO   </t>
  </si>
  <si>
    <t xml:space="preserve">Salary July 19 DANNY AGUS WAHYUDI    </t>
  </si>
  <si>
    <t xml:space="preserve">Salary July 19 ERWAN PURWADI   </t>
  </si>
  <si>
    <t xml:space="preserve">Salary July 19 RICHI PANI PUTRA   </t>
  </si>
  <si>
    <t xml:space="preserve">Salary July 19 HERDARMA WAHYU ADH   </t>
  </si>
  <si>
    <t xml:space="preserve">Salary July 19 FATKHURROHMAN   </t>
  </si>
  <si>
    <t>Salary July 19 Riki Wahyu Aristia</t>
  </si>
  <si>
    <t>Salary July 19 Retno Sumekar</t>
  </si>
  <si>
    <t>Salary July 19 Rohmat</t>
  </si>
  <si>
    <t>Salary July 19 Nikkola W</t>
  </si>
  <si>
    <t>Salary July 19 Budi Setiawan</t>
  </si>
  <si>
    <t>Salary July 19 Ahmad Nur Rohman</t>
  </si>
  <si>
    <t>Salary July 19 Yanty</t>
  </si>
  <si>
    <t>Salary July 19 Atmodjo Santoso</t>
  </si>
  <si>
    <t>Salary July 19 Shirley Tamtomo</t>
  </si>
  <si>
    <t>Salary July 19 Ng Mei Fong</t>
  </si>
  <si>
    <t>Salary July 19 Adiwirya H</t>
  </si>
  <si>
    <t>Salary July 19 David Bambang</t>
  </si>
  <si>
    <t>Salary July 19 Hamdani</t>
  </si>
  <si>
    <t>Salary July 19 Andy Foed Wijaya</t>
  </si>
  <si>
    <t>Salary July 19 Wagiyanto</t>
  </si>
  <si>
    <t>PKB Markoni</t>
  </si>
  <si>
    <t>Transfer dari Mandiri 98</t>
  </si>
  <si>
    <t>Remiburse expense Solo Rizky Adi</t>
  </si>
  <si>
    <t>Uji Beban BPN</t>
  </si>
  <si>
    <t>UBP60215001201FFFFFF62019070018</t>
  </si>
  <si>
    <t>Pelunasan piutang dari Prasetyo Utomo</t>
  </si>
  <si>
    <t>Pelunasan piutang dari Multi Arta</t>
  </si>
  <si>
    <t>Pelunasan piutang dari Bola Mas Utama</t>
  </si>
  <si>
    <t>Pelunasan piutang dari Radya Djaya Makur</t>
  </si>
  <si>
    <t>Pelunasan piutang dari CV Matahari</t>
  </si>
  <si>
    <t>Pelunasan piutang dari Rudolf</t>
  </si>
  <si>
    <t>BI Middle Rate</t>
  </si>
  <si>
    <t>Pelunasan dari M-Locks</t>
  </si>
  <si>
    <t>Pelunasan dari product world safe</t>
  </si>
  <si>
    <t>Sales July 2019</t>
  </si>
  <si>
    <t>COGS July 2019</t>
  </si>
  <si>
    <t>Pembelian Stock persediaan di July 2019</t>
  </si>
  <si>
    <t>Penerimaan tunai</t>
  </si>
  <si>
    <t>Depresiasi di July 2019</t>
  </si>
  <si>
    <t>Gaji Arif Sanjani</t>
  </si>
  <si>
    <t>Jamu Tamu Pak Santoso</t>
  </si>
  <si>
    <t>Jamu Tamu Bizoe - HCK</t>
  </si>
  <si>
    <t>Jamu Tamu Bizoe - Ng Mei Fong</t>
  </si>
  <si>
    <t>keperluan gedung kantor indosan jkt  NG MEI FOENG</t>
  </si>
  <si>
    <t>perjlnan dinas jogja &amp; magelang  HAMDANI</t>
  </si>
  <si>
    <t>LUCKY SOEKRI SANTO PELUNASAN BOOTH</t>
  </si>
  <si>
    <t>ATK Kantor Jakarta - Budi</t>
  </si>
  <si>
    <t>Penjualan Pak Santoso</t>
  </si>
  <si>
    <t xml:space="preserve">Pngriman Wira Agun g jaya abadi </t>
  </si>
  <si>
    <t>ikt website tender KHALID MUSTAFA</t>
  </si>
  <si>
    <t xml:space="preserve">Graha Empo Graha Emporium </t>
  </si>
  <si>
    <t xml:space="preserve">FOH SOLO thinner paiting, pasir hls  </t>
  </si>
  <si>
    <t>Biaya Import Oriental  DELAPAN CAHAYA</t>
  </si>
  <si>
    <t>Biaya Import Yishu Yishun Ship 6  DELAPAN CAHAYA</t>
  </si>
  <si>
    <t>krim ke marijaya sainir  CIPTA HARAPAN JAYA</t>
  </si>
  <si>
    <t>TARIKAN TUNAI</t>
  </si>
  <si>
    <t>Setoran balik Petty Cash</t>
  </si>
  <si>
    <t>Uang Makan Ade</t>
  </si>
  <si>
    <t>Uang Makan Kholid</t>
  </si>
  <si>
    <t>Uang Makan Agus</t>
  </si>
  <si>
    <t>Uang Makan Lasmin</t>
  </si>
  <si>
    <t>Uang Makan Manto</t>
  </si>
  <si>
    <t>Lunas Rak Gudang SAN JKT  LUCKY SOEKRI SANTO</t>
  </si>
  <si>
    <t>Perjlnan k Sulteng Bank Sulteng  LASMIN</t>
  </si>
  <si>
    <t xml:space="preserve">KEMBALI CICILAN HP  DELIV TIM </t>
  </si>
  <si>
    <t>KMBLI UANG PLAT PO  237</t>
  </si>
  <si>
    <t>TUNAI KASMINI</t>
  </si>
  <si>
    <t xml:space="preserve">PENERIMAAN NEGARA </t>
  </si>
  <si>
    <t>MARI JAYA  PD  MARIJAYA JAMBI</t>
  </si>
  <si>
    <t>TNT EXPRESS</t>
  </si>
  <si>
    <t>Paulus Habel Welan</t>
  </si>
  <si>
    <t>Insurance Mbl No.0993356  ASURANSI INTRA ASI</t>
  </si>
  <si>
    <t>Konsumsi ktr Juli SAN JKT  NG MEI FOENG</t>
  </si>
  <si>
    <t xml:space="preserve">Alat ktr SAN SBY  NG MEI FOENG </t>
  </si>
  <si>
    <t xml:space="preserve">DP Rak Gudng SAN JKT  NG MEI FOENG </t>
  </si>
  <si>
    <t>Perlngkpan knsumsi SAN JKT  NG MEI FOENG</t>
  </si>
  <si>
    <t>Bensin Etoll Prkir SHIRLEY TAMTOMO DR</t>
  </si>
  <si>
    <t>Etoll, Bensin Parkir  ATMODJO SANTOSO</t>
  </si>
  <si>
    <t>Iuran Komplek SAN JKT</t>
  </si>
  <si>
    <t>Dipostar</t>
  </si>
  <si>
    <t>Sparepart Handle Brangkas SAN SOLO  FIKRI AINUN NAJIB</t>
  </si>
  <si>
    <t>Pekerjaan Showroom SAN SBY  ANDREW YUDHA PRAWI</t>
  </si>
  <si>
    <t>Asuransi Biaya Import  SHINTA INSERVE PT</t>
  </si>
  <si>
    <t>bngun pbrik solo  HARDI FEBRI</t>
  </si>
  <si>
    <t>Consultant fee jul Impor/export  DELAPAN CAHAYA SUK</t>
  </si>
  <si>
    <t>pngriman SUMACO produk krim sumaco  HUSIN GANI</t>
  </si>
  <si>
    <t>Krim CVAngksa Bali Pengriman Produk  GEMILANG ASRIMAJU</t>
  </si>
  <si>
    <t>Biaya Import Booil DELAPAN CAHAYA SUK</t>
  </si>
  <si>
    <t>Biaya Import Diplomat  DELAPAN CAHAYA SUK</t>
  </si>
  <si>
    <t>Frame Eiger  SOLO SAN SOLO  ATMI SOLO PT</t>
  </si>
  <si>
    <t>SAN SBY ATK SBY 6 Meja  LUCKY SOEKRI SANTO</t>
  </si>
  <si>
    <t>Pkrjaan kperluan gudang SAN JKT  LUSI</t>
  </si>
  <si>
    <t>TELKOM DIVRE3  02121191010</t>
  </si>
  <si>
    <t>TELKOM DIVRE3  02121191011</t>
  </si>
  <si>
    <t xml:space="preserve">TELKOM DIVRE3  0215668436 </t>
  </si>
  <si>
    <t>TELKOM DIVRE2  0215649440</t>
  </si>
  <si>
    <t>TELKOM DIVRE4  02717791244</t>
  </si>
  <si>
    <t>TELKOM DIVRE3  121701209373</t>
  </si>
  <si>
    <t>TELKOM DIVRE3  121701209375</t>
  </si>
  <si>
    <t>Etoll Parkir Gas NG MEI FOENG</t>
  </si>
  <si>
    <t>PLN Solo</t>
  </si>
  <si>
    <t xml:space="preserve">PELUNASAN NOTA  SUMACO MEDAN </t>
  </si>
  <si>
    <t>Perlengkapan KTR SAN JKT  NG MEI FOENG</t>
  </si>
  <si>
    <t>PLN SAN SBY DAVID BAMBANG PURW</t>
  </si>
  <si>
    <t>Air PDAM SAN SBY DAVID BAMBANG PURW</t>
  </si>
  <si>
    <t>jasa konsultasi DWIHAYATI BONG</t>
  </si>
  <si>
    <t>PT WIRA AGUNG</t>
  </si>
  <si>
    <t>Perlengkapan umum di surabaya - Ade</t>
  </si>
  <si>
    <t>Dispenser SAN SBY SARANA KENCANA MUL</t>
  </si>
  <si>
    <t>INDON MARI JAYA  PD  MARI JAYA JAMBI</t>
  </si>
  <si>
    <t>ASTI PRIHARTI  PBYRN INV  ,938</t>
  </si>
  <si>
    <t>Goody Bag SAN JKT ANGELA IRIENE KURN</t>
  </si>
  <si>
    <t>Transport MF tst bbn 8  ANDY FOEAD WIRYA</t>
  </si>
  <si>
    <t>Jasa Akuntan Hartono</t>
  </si>
  <si>
    <t>Asuransi Truk kng SAN JKT  ASURANSI INTRA ASI</t>
  </si>
  <si>
    <t>Service Printer SAN JKT  HERMAN KISTO</t>
  </si>
  <si>
    <t>pengiriman ke CV Dwi Pratama</t>
  </si>
  <si>
    <t>Perlngkpan SAN SBY Meja dan kursi</t>
  </si>
  <si>
    <t>ATK &amp; perlengkap SAN SBY  DAVID BAMBANG</t>
  </si>
  <si>
    <t>WIRA AGUNG JAYA</t>
  </si>
  <si>
    <t>Laporan Petty Cash</t>
  </si>
  <si>
    <t>Payment to M-Locks Southeast</t>
  </si>
  <si>
    <t xml:space="preserve"> Piutang Karyawan Yanty</t>
  </si>
  <si>
    <t>Piutang Yanty SBY</t>
  </si>
  <si>
    <t>PT INDOSAN  AGUSTA TRIASA PT</t>
  </si>
  <si>
    <t>ETYK SUPRIYANTI  PRIMKOPTNIA</t>
  </si>
  <si>
    <t>LUZY  LUZYANA PANGGORO</t>
  </si>
  <si>
    <t>Gaji Singgih July 2019</t>
  </si>
  <si>
    <t>Gaji HCK July 2019</t>
  </si>
  <si>
    <t>Gaji Markoni July 2019</t>
  </si>
  <si>
    <t>Gaji Kusmanto July 2019</t>
  </si>
  <si>
    <t>Gaji Uzia July 2019</t>
  </si>
  <si>
    <t>Perjalanan dinas ke Padang</t>
  </si>
  <si>
    <t>Transfer ke Mandiri 98</t>
  </si>
  <si>
    <t>Expense operational solo</t>
  </si>
  <si>
    <t>Uang harian Dani</t>
  </si>
  <si>
    <t>E-toll HCK July</t>
  </si>
  <si>
    <t>Meal Pak Singgih</t>
  </si>
  <si>
    <t>Transport Pak Singgih</t>
  </si>
  <si>
    <t>Uang Makan mingguanYeni</t>
  </si>
  <si>
    <t>Setoran dari Gemilang Cahaya Bintang</t>
  </si>
  <si>
    <t>Setoran dari Multi Arta Sentosa</t>
  </si>
  <si>
    <t>Setoran dari Betty Wahyudi</t>
  </si>
  <si>
    <t>Tarik Tunai</t>
  </si>
  <si>
    <t>Setoran dari Shofiah</t>
  </si>
  <si>
    <t>Adjustment Stock Solo double Costing</t>
  </si>
  <si>
    <t>Cabinet sliding glass - C18SLG1-A</t>
  </si>
  <si>
    <t>Cabinet swing glass - C18SWG1-A</t>
  </si>
  <si>
    <t>Cabinet swing half glass - C18SWG2-A</t>
  </si>
  <si>
    <t>EIGER  - A175CK</t>
  </si>
  <si>
    <t>EIGER  - A69CK</t>
  </si>
  <si>
    <t>EIGER  - A55CK</t>
  </si>
  <si>
    <t>EIGER Grey - A175DK-G</t>
  </si>
  <si>
    <t>EIGER  - A69D</t>
  </si>
  <si>
    <t>EIGER  - A55D</t>
  </si>
  <si>
    <t>Full metal swing door - C18SWM1-A</t>
  </si>
  <si>
    <t>Hotel safe - HOTEL SAFE</t>
  </si>
  <si>
    <t>RAINER / 2 Drawer - B2CK</t>
  </si>
  <si>
    <t>RAINER / 3 Drawer - B3CK</t>
  </si>
  <si>
    <t>RAINER / 4 Drawer - B4CK</t>
  </si>
  <si>
    <t>Steel filing cabinet 2  drawer - D2-A</t>
  </si>
  <si>
    <t>Steel filing cabinet 3 drawer - D3-A</t>
  </si>
  <si>
    <t>Steel filing cabinet 4 drawer - D4-A</t>
  </si>
  <si>
    <t xml:space="preserve"> - A175CK-G</t>
  </si>
  <si>
    <t xml:space="preserve"> - A69CK-G</t>
  </si>
  <si>
    <t xml:space="preserve"> - A55CK-G</t>
  </si>
  <si>
    <t xml:space="preserve"> - A55DK-G</t>
  </si>
  <si>
    <t>ADAPTOR INLET 2,5" FNHT AND 1,5" M MACHINO BRASS - ADP25-15</t>
  </si>
  <si>
    <t>Adjustment Stock dari data manual</t>
  </si>
  <si>
    <t>Adjustment uang muka penjualan ke Piutang</t>
  </si>
  <si>
    <t>Adjustment uang Muka ke hutang dagang</t>
  </si>
  <si>
    <t>Adjustment Piutang Dagang</t>
  </si>
  <si>
    <t>PT Panah Perdana Logisindo</t>
  </si>
  <si>
    <t>Adjustment Hutang dan PPV</t>
  </si>
  <si>
    <t>Convertion Loan dari HCK ke MSD</t>
  </si>
  <si>
    <t>VAT Out</t>
  </si>
  <si>
    <t>DP Comfo</t>
  </si>
  <si>
    <t>DP Protect Manuf. Corp</t>
  </si>
  <si>
    <t>PT Atmi - Bangun Pabrik Solo</t>
  </si>
  <si>
    <t>Logo San JKT</t>
  </si>
  <si>
    <t>ATK San JKT</t>
  </si>
  <si>
    <t>Alat Rakit Kerja Mob</t>
  </si>
  <si>
    <t>Kirim Barang CV Adi Mulia</t>
  </si>
  <si>
    <t>PT Graha Hexindo Mr. Chang</t>
  </si>
  <si>
    <t>Beban Impor Cahaya Delapan</t>
  </si>
  <si>
    <t>Aviv Noer Azizah</t>
  </si>
  <si>
    <t>Susiwati</t>
  </si>
  <si>
    <t>Sinar Jaya Bersama</t>
  </si>
  <si>
    <t>PT Monokem Surya</t>
  </si>
  <si>
    <t>Gatot Filianto</t>
  </si>
  <si>
    <t>Suryanti</t>
  </si>
  <si>
    <t>David Bambang</t>
  </si>
  <si>
    <t>Tokopedia</t>
  </si>
  <si>
    <t>Gaji Atmodjo Santoso</t>
  </si>
  <si>
    <t>Gaji Shirley Tamtomo</t>
  </si>
  <si>
    <t>Gaji Ng Mei Fong</t>
  </si>
  <si>
    <t>Salary August 19 Adiwirya H</t>
  </si>
  <si>
    <t>Salary August 19 David Bambang</t>
  </si>
  <si>
    <t>Salary August 19 Hamdani</t>
  </si>
  <si>
    <t>Salary August 19 Andy Foed Wijaya</t>
  </si>
  <si>
    <t>Salary August 19 Wagyanto</t>
  </si>
  <si>
    <t>Salary August 19 Budi Setiawan</t>
  </si>
  <si>
    <t>Salary August 19 Yanty</t>
  </si>
  <si>
    <t>Salary August 19 Nikko</t>
  </si>
  <si>
    <t>Salary August 19 Retno</t>
  </si>
  <si>
    <t>Salary August 19 Rohmat</t>
  </si>
  <si>
    <t>Salary August 19 Ahmad Nur Rohman</t>
  </si>
  <si>
    <t>Salary August 19 Adji</t>
  </si>
  <si>
    <t xml:space="preserve">Salary August 19 RIZKY ADI SETIAWAN   </t>
  </si>
  <si>
    <t xml:space="preserve">Salary August 19 SIDIK ADJI PRABOWO   </t>
  </si>
  <si>
    <t xml:space="preserve">Salary August 19 DANNY AGUS WAHYUDI    </t>
  </si>
  <si>
    <t xml:space="preserve">Salary August 19 ERWAN PURWADI   </t>
  </si>
  <si>
    <t xml:space="preserve">Salary August 19 RICHI PANI PUTRA   </t>
  </si>
  <si>
    <t xml:space="preserve">Salary August 19 HERDARMA WAHYU ADH   </t>
  </si>
  <si>
    <t xml:space="preserve">Salary August 19 FATKHURROHMAN   </t>
  </si>
  <si>
    <t>Salary August 19 Ade</t>
  </si>
  <si>
    <t>Salary August 19 Agus</t>
  </si>
  <si>
    <t>Salary August 19 Lasmin</t>
  </si>
  <si>
    <t>Salary August 19 Kholid</t>
  </si>
  <si>
    <t>Salary August 19 Rusmanto</t>
  </si>
  <si>
    <t>Salary August 19 Unun Wijaya</t>
  </si>
  <si>
    <t>Salary August 19 Vivi Fitria</t>
  </si>
  <si>
    <t xml:space="preserve">Salary Aug 19 RIKI WAHYU ARISTIA  </t>
  </si>
  <si>
    <t>Salary August 19 Paulus Habel Welan</t>
  </si>
  <si>
    <t>Salary August 19 Nova Sulistyo</t>
  </si>
  <si>
    <t>Salary August 19 Muhammad Rizki</t>
  </si>
  <si>
    <t xml:space="preserve">Transp Aug 19 STEVEN WIJAYA   </t>
  </si>
  <si>
    <t>Uang Muka Ruko Grogol Permai B4</t>
  </si>
  <si>
    <t>Share Ng Mei Fong</t>
  </si>
  <si>
    <t>Inriana Suhendro</t>
  </si>
  <si>
    <t>Air Freight CET</t>
  </si>
  <si>
    <t>Bukalapak</t>
  </si>
  <si>
    <t>Gaji HCK August 2019</t>
  </si>
  <si>
    <t>Gaji Singgih August 2019</t>
  </si>
  <si>
    <t>Gaji markoni August 2019</t>
  </si>
  <si>
    <t>Gaji uzia August 2019</t>
  </si>
  <si>
    <t>Gaji Yeni Suryani</t>
  </si>
  <si>
    <t>Pelunasan PO 1394</t>
  </si>
  <si>
    <t>Shofiah</t>
  </si>
  <si>
    <t xml:space="preserve"> Piutang Ng Mei Fong</t>
  </si>
  <si>
    <t>Sales di 29 August 2019</t>
  </si>
  <si>
    <t>CoGS di 29 August 2019</t>
  </si>
  <si>
    <t>Pembelian Stock SDL</t>
  </si>
  <si>
    <t>Adjustment sales</t>
  </si>
  <si>
    <t>Tambahan Modal Inriana</t>
  </si>
  <si>
    <t>Shares transfer AS to IS</t>
  </si>
  <si>
    <t>Piutang Usaha Ekspor  Xitadell PTE. LTD</t>
  </si>
  <si>
    <t>Alpen B28 Digital B28D</t>
  </si>
  <si>
    <t>Alpen B41 Digital B41D</t>
  </si>
  <si>
    <t>FUJI A41D Black A41D-B</t>
  </si>
  <si>
    <t>FUJI A41D Silver A41D-S</t>
  </si>
  <si>
    <t>FUJI A52D Black A52D-B</t>
  </si>
  <si>
    <t>FUJI A52D Silver A52D-S</t>
  </si>
  <si>
    <t>LOGAN A2CK A2CK</t>
  </si>
  <si>
    <t>LOGAN A3CK A3CK</t>
  </si>
  <si>
    <t>LOGAN A4CK A4CK</t>
  </si>
  <si>
    <t>Olympus A25D White A25D-W</t>
  </si>
  <si>
    <t>Olympus A50D White A50D-W</t>
  </si>
  <si>
    <t>Olympus A50D Black A50D-B</t>
  </si>
  <si>
    <t>Rainer A2CK A2CK</t>
  </si>
  <si>
    <t>Rainer A3CK A3CK</t>
  </si>
  <si>
    <t>Rainer A4CK A4CK</t>
  </si>
  <si>
    <t>Olympus A25D Black A25D-B</t>
  </si>
  <si>
    <t>Olympus A70D White A70D-W</t>
  </si>
  <si>
    <t>Olympus A70D Black A70D-B</t>
  </si>
  <si>
    <t>Alpen A36 Digital WHITE A36D-W</t>
  </si>
  <si>
    <t>Alpen A36 Biometrik A36B</t>
  </si>
  <si>
    <t>Alpen A57 Digital WHITE A57D-W</t>
  </si>
  <si>
    <t>Alpen A57 Biometrik Black A57B-B</t>
  </si>
  <si>
    <t>Alpen D17 Digital D17D</t>
  </si>
  <si>
    <t xml:space="preserve">HOTEL SAFE Set HOTEL SAFE </t>
  </si>
  <si>
    <t>Rainer B2CK B2CK</t>
  </si>
  <si>
    <t>Rainer B3CK B3CK</t>
  </si>
  <si>
    <t>Rainer B4CK B4CK</t>
  </si>
  <si>
    <t>EIGER A55CK WHITE A55CK</t>
  </si>
  <si>
    <t>Steel filing cabinet 2  drawer D2-A</t>
  </si>
  <si>
    <t>Steel filing cabinet 4 drawer D4-A</t>
  </si>
  <si>
    <t>Cabinet swing door C18SWM1-A</t>
  </si>
  <si>
    <t>Cabinet swing glass C18SWG1-A</t>
  </si>
  <si>
    <t>Cabinet sliding glass C18SLG1-A</t>
  </si>
  <si>
    <t>Cabinet swing half glass C18SWG2-A</t>
  </si>
  <si>
    <t>EIGER A175CK WHITE A175CK</t>
  </si>
  <si>
    <t>EIGER A69CK WHITE A69CK</t>
  </si>
  <si>
    <t>Hotel safe lock Hotel Safe Lock</t>
  </si>
  <si>
    <t>Audit Trail Audit Trail</t>
  </si>
  <si>
    <t>Alpen D17D Shell D17D-S</t>
  </si>
  <si>
    <t>Filing cabinet 2 laci (slim) D2-Y</t>
  </si>
  <si>
    <t>Filing cabinet 3 laci (slim) D3-Y</t>
  </si>
  <si>
    <t>Filing cabinet 4 laci (slim) D4-Y</t>
  </si>
  <si>
    <t>Filing cabinet 2 laci  D2-B</t>
  </si>
  <si>
    <t>Filing cabinet 3 laci  D3-B</t>
  </si>
  <si>
    <t>Filing cabinet 4 laci D4-B</t>
  </si>
  <si>
    <t>Cabinet pintu ayun kaca (1850T) C18SWG1-B</t>
  </si>
  <si>
    <t>Cabinet pintu ayun 1/2 kaca (1850T) C18SW2-B</t>
  </si>
  <si>
    <t>Cabinet pintu ayun 1/2 kaca (1850T) C18SW2-Y</t>
  </si>
  <si>
    <t>Cabinet pintu ayun 1/2 kaca 2 laci (1850T) C18SW3-Y</t>
  </si>
  <si>
    <t>Cabinet pintu ayun baja (1850T) C18SWM1-Y</t>
  </si>
  <si>
    <t>Cabinet pintu geser kaca (1850T) C18SLG1-Y</t>
  </si>
  <si>
    <t>Loker 3 kolom 18 pintu (Slim) 3C6D-Y</t>
  </si>
  <si>
    <t>Loker 3 kolom 3 pintu (Slim) 3C1D-Y</t>
  </si>
  <si>
    <t>Cabinet pintu ayun kaca (slim) 1850T C18SWG1-Y</t>
  </si>
  <si>
    <t>MOBILE FILE 3 LINE 2 BAY  3L2B-Y</t>
  </si>
  <si>
    <t>Cabinet pintu ayun baja (380T) C4SWM1-B</t>
  </si>
  <si>
    <t>Cabinet pintu ayun kaca (900T) C9SWG1-B</t>
  </si>
  <si>
    <t>Cabinet pintu ayun baja (1850T) C18SWM1-B</t>
  </si>
  <si>
    <t>Loker 3 kolom 15 pintu (Standard) 3C5D-B</t>
  </si>
  <si>
    <t>Cabinet pintu geser kaca kunci khusus (900T) C9SLG1ZU-B</t>
  </si>
  <si>
    <t>Cabinet pintu geser baja kunci khusus (900T) C9SLM1ZU-B</t>
  </si>
  <si>
    <t>GOODS RACK 4 SHELVES JH3-B</t>
  </si>
  <si>
    <t>GOODS RACK 3 SHELVES JH4-B</t>
  </si>
  <si>
    <t>Cabinet pintu ayun 1/2 kaca 2 laci standard (1850T) C18SW3-B</t>
  </si>
  <si>
    <t>Cabinet pintu geser kaca (1850T) C18SLG1-B</t>
  </si>
  <si>
    <t>Mobile pedestal full handle 3 laci P3DFH-B</t>
  </si>
  <si>
    <t>Filing lateral 2 laci D2W-B</t>
  </si>
  <si>
    <t>Filing lateral 3 laci D3W-B</t>
  </si>
  <si>
    <t>Filing lateral 4 laci D4W-B</t>
  </si>
  <si>
    <t>Cabinet pintu geser baja kunci khusus (1080T) C10SLM1ZU-B</t>
  </si>
  <si>
    <t>Cabinet pintu geser baja coklat (1090T) C11SLM1-Y</t>
  </si>
  <si>
    <t>Cabinet pintu ayun baja coklat (1090T) C11SWM1-Y</t>
  </si>
  <si>
    <t>Cabinet pintu ayun baja coklat dengan 2 laci (1090T) C11SWM2-Y</t>
  </si>
  <si>
    <t>Cabinet outdoor 3 pintu ayun (1090T) C11SW3-Y</t>
  </si>
  <si>
    <t>Cabinet outdoor 2 pintu ayun (1090T) C11SW2-Y</t>
  </si>
  <si>
    <t>Filing vertikal 6 laci  C7D6-Y</t>
  </si>
  <si>
    <t>Lemari multi fungsi 2 C18SWM-DZA</t>
  </si>
  <si>
    <t>Lemari multi fungsi 1 C18SWM-DZ</t>
  </si>
  <si>
    <t>BOOK SHELF 2 kolom (motif kayu) 2CP4-B</t>
  </si>
  <si>
    <t>PORTABLE SAFE 2017D 2017D</t>
  </si>
  <si>
    <t>PORTABLE SAFE 2125 2125</t>
  </si>
  <si>
    <t>PORTABLE SAFE 2030D 2030D</t>
  </si>
  <si>
    <t>PORTABLE SAFE 2013CR RED 2013CR</t>
  </si>
  <si>
    <t>PORTABLE SAFE 2013CS SILVER 2013CS</t>
  </si>
  <si>
    <t>PORTABLE SAFE 3035D 3035D</t>
  </si>
  <si>
    <t>PORTABLE SAFE 5200D 5200D</t>
  </si>
  <si>
    <t>PORTABLE SAFE 2162 2162</t>
  </si>
  <si>
    <t>Loker 3 kolom 12 pintu (Slim) 3C4D-Y</t>
  </si>
  <si>
    <t>Cabinet pintu ayun baja (900T) C9SWM1-B</t>
  </si>
  <si>
    <t>Loker 3 kolom 6 pintu (Slim) 3C2D-Y</t>
  </si>
  <si>
    <t>Cabinet pintu ayun 1/2 kaca model kayu (1850T) C18SW2K-B</t>
  </si>
  <si>
    <t>SAFETY STORAGE 1 tingkat (925T) C9S1-B</t>
  </si>
  <si>
    <t>SAFETY STORAGE 2 tingkat (1850T) C18S2-B</t>
  </si>
  <si>
    <t>SAFETY STORAGE 1 tingkat (1850T) C18S1-B</t>
  </si>
  <si>
    <t>EIGER A175DK WHITE A175DK</t>
  </si>
  <si>
    <t>EIGER A55DK WHITE A55DK</t>
  </si>
  <si>
    <t>EIGER A69DK WHITE A69DK</t>
  </si>
  <si>
    <t>MOBILE FILE 3 LINE 1 BAY 3L1B-Y</t>
  </si>
  <si>
    <t>LOGAN A4D A4D</t>
  </si>
  <si>
    <t>ALPEN A36 DIGITAL BLACK A36D-B</t>
  </si>
  <si>
    <t>ALPEN A57 DIGTAL BLACK A57D-B</t>
  </si>
  <si>
    <t>KNAPSACK FIRE EXTINGUISHING EQUIPMENT 9103 9103</t>
  </si>
  <si>
    <t>BREECHING 2,5" FNHT (2 OUTLETS) 1,5" M MACHINO BRASS Breeching</t>
  </si>
  <si>
    <t>ADAPTOR BRASS 2,5" FNST &amp; 1,5" MMAC ADP25FNST-15MMAC-UF</t>
  </si>
  <si>
    <t>COUPLING MACHINO 1,5" MAC15</t>
  </si>
  <si>
    <t>BOOK SHELF 1 kolom  1CS22-B</t>
  </si>
  <si>
    <t>Loker 1 kolom 3 pintu dengan combination lock 1C3D-B CL</t>
  </si>
  <si>
    <t>Hose polyester 1.5" x 30M complete set P15-30M</t>
  </si>
  <si>
    <t>Loker 2 kolom 4 pintu (Slim) 2C2D-Y</t>
  </si>
  <si>
    <t>Cabinet pintu ayun baja (370T) C4SWM1-Y</t>
  </si>
  <si>
    <t>Loker 3 kolom 3 pintu 3C1D-B</t>
  </si>
  <si>
    <t>MOBILE FILE 1 MEKANIK WHITE CLSA-1</t>
  </si>
  <si>
    <t>MOBILE FILE 2 MEKANIK WHITE CLSA-2</t>
  </si>
  <si>
    <t>MOBILE FILE 3 MEKANIK WHITE CLSA-3</t>
  </si>
  <si>
    <t>MOBILE FILE 4 MEKANIK WHITE CLSA-4</t>
  </si>
  <si>
    <t>Mobile pedestal long handle 3 laci dengan pintu tambour (R) P3DRC1-B</t>
  </si>
  <si>
    <t>Mobile pedestal long handle 3 laci dengan pintu tambour (L) P3DRC2-B</t>
  </si>
  <si>
    <t>Cabinet pintu tambour (1090T) C11SLT1-B</t>
  </si>
  <si>
    <t>Cabinet pintu tambour (900T) C9SLT1-B</t>
  </si>
  <si>
    <t>Loker 3 kolom 6 pintu 3C2D-B</t>
  </si>
  <si>
    <t>MOBILE FILE 2 LINE 1 BAY 2L1B-Y-W</t>
  </si>
  <si>
    <t>MOBILE FILE 2 LINE 2 BAY 2L2B-Y-W</t>
  </si>
  <si>
    <t>MOBILE FILE 2 LINE 3 BAY 2L3B-Y-W</t>
  </si>
  <si>
    <t>MOBILE FILE 1 LINE 1 BAY 1L1B-Y-W</t>
  </si>
  <si>
    <t>MOBILE FILE 1 LINE 2 BAY 1L2B-Y-W</t>
  </si>
  <si>
    <t>MOBILE FILE 1 LINE 3 BAY 1L3B-Y-W</t>
  </si>
  <si>
    <t>Loker 3 kolom 12 pintu 3C4D-B</t>
  </si>
  <si>
    <t>Loker 3 kolom 9 pintu 3C3D-B</t>
  </si>
  <si>
    <t>Loker 3 kolom 18 pintu 3C6D-B</t>
  </si>
  <si>
    <t>LOKER 3 KOLOM 24 PINTU 3C8D-B</t>
  </si>
  <si>
    <t>MOBILE FILE 4 MEKANIK MODIFIKASI CLSA-4s</t>
  </si>
  <si>
    <t>PINTU SLIDING METAL C18SLM1-B</t>
  </si>
  <si>
    <t>Alpen A57 Biometrik White A57B-W</t>
  </si>
  <si>
    <t>LOKER 4 KOLOM 24 PINTU 4C6D-B</t>
  </si>
  <si>
    <t>FILING CABINET 4 LACI (SPECIAL PRODUCT) D4-Yp</t>
  </si>
  <si>
    <t>PINTU SLIDING METAL (SPECIAL PRODUCT) C18SLM1-Yp</t>
  </si>
  <si>
    <t>CABINET PINTU AYUN (1400T) C14SWG1-B</t>
  </si>
  <si>
    <t>Rainer B2CK New B2CK New</t>
  </si>
  <si>
    <t>LEMARI MULTIFUNGSI MOTIF KAYU 1 C18SWM-DZAK1-B</t>
  </si>
  <si>
    <t>CABINET PINTU AYUN 1/2 KACA KAYU (K1) C18SW2K1-B</t>
  </si>
  <si>
    <t>CABINET PINTU AYUN 1/2 KACA 2 LACI KAYU (K1) C18SW3K1-B</t>
  </si>
  <si>
    <t>RAK SERBA GUNA 3A JH3A-B</t>
  </si>
  <si>
    <t>LEMARI 4 RAK TANPA PINTU C18F18D-B</t>
  </si>
  <si>
    <t>CABINET PINTU AYUN 1/2 KACA KOMBINASI 3 SUSUN 3 LACI C18SW3D3-B</t>
  </si>
  <si>
    <t>Eiger A55CK New A55CK New</t>
  </si>
  <si>
    <t>EIGER A175DK-GREY A175DK-G</t>
  </si>
  <si>
    <t>EIGER A55DK-GREY A55DK-G</t>
  </si>
  <si>
    <t>EIGER A69DK-GREY A69DK-G</t>
  </si>
  <si>
    <t>MONROE SHELF 1W-Y (70CM) 1W-Y</t>
  </si>
  <si>
    <t>MONROE SHELF 1-Y (56CM) 1-Y</t>
  </si>
  <si>
    <t>FIRE HYDRANT SYSTEM HYD</t>
  </si>
  <si>
    <t>LOGAN A2D A2D</t>
  </si>
  <si>
    <t>Loker 1 kolom 4 pintu 1C4D-B</t>
  </si>
  <si>
    <t>Loker 1 kolom 5 pintu 1C5D-B</t>
  </si>
  <si>
    <t>Loker 1 pintu 6 kolom 1C6D-B</t>
  </si>
  <si>
    <t>Loker 3 kolom 9 pintu 3C3D-Y</t>
  </si>
  <si>
    <t>Loker 3 kolom 15 pintu 3C5D-Y</t>
  </si>
  <si>
    <t>CABINET OUTDOOR 2 PINTU GESER 9 C9SL-B</t>
  </si>
  <si>
    <t>CABINET INDOOR PINTU KACA GESER C11SLG1ZU-B</t>
  </si>
  <si>
    <t>EIGER A175CK-GREY A175CK-G</t>
  </si>
  <si>
    <t>EIGER A69CK-GREY A69CK-G</t>
  </si>
  <si>
    <t>EIGER A55CK-GREY A55CK-G</t>
  </si>
  <si>
    <t>FILING CABINET 4 LACI EMBOSS T.AD LOGO (SPECIAL PRODUCT) D4-Ypp</t>
  </si>
  <si>
    <t>PINTU SLIDING METAL EMBOSS T.AD LOGO (SPECIAL PRODUCT) C18SLM1-Ypp</t>
  </si>
  <si>
    <t>DIPLOMAT S36 BLACK S36-B</t>
  </si>
  <si>
    <t>DIPLOMAT S64 BLACK S64-B</t>
  </si>
  <si>
    <t>WISE S36 (BODY) S36</t>
  </si>
  <si>
    <t>PA SAFE TL30X6-168P TL30X6-168P</t>
  </si>
  <si>
    <t>PA SAFE TL15X6-168P TL15X6-168P</t>
  </si>
  <si>
    <t>MOBILE FILE 6 LINE 5 BAY 6L5B-Y-W ST</t>
  </si>
  <si>
    <t>CABINET OUTDOOR 2 PINTU GESER 18 C18SL-B</t>
  </si>
  <si>
    <t>CABINET PINTU AYUN C7SWM1-B</t>
  </si>
  <si>
    <t>LEMARI SLIDING W/1 SHELVES (SL) C7SLM1ZU-B</t>
  </si>
  <si>
    <t>Freight (sea) FOB SF 1</t>
  </si>
  <si>
    <t>LINCOLN 3C2D-CL-B</t>
  </si>
  <si>
    <t>Service provision  S-SF</t>
  </si>
  <si>
    <t>LOKER 1 KOLOM 3 PINTU 1C3D-B</t>
  </si>
  <si>
    <t>LOKER 1 KOLOM 2 PINTU 1C2D-B</t>
  </si>
  <si>
    <t>Hose polyester 1.5" x 20M FORTTE 1520</t>
  </si>
  <si>
    <t>Hose polyester 1.5" x 30M FORTTE 1530</t>
  </si>
  <si>
    <t>Hose polyester 2.5" x 20M  FORTTE 2520</t>
  </si>
  <si>
    <t>Hose polyester 2.5" x 30M FORTTE 2530</t>
  </si>
  <si>
    <t>High pressure pump 9HP Honda gasoline twin impeller PFP-9HPHND-EM-TW</t>
  </si>
  <si>
    <t>Strainer brass std 1.5" BSP ST15-BSP</t>
  </si>
  <si>
    <t>ADAPTOR ALUMINUM 1,5" FBSP &amp; 1,5" MMAC ADP15FBSP-15MMAC</t>
  </si>
  <si>
    <t>FOLDING COUPLING SPANNER for nozzle SP-191</t>
  </si>
  <si>
    <t>Hose suction 6 mtr PVC 1.5" c/w coupling SUC15</t>
  </si>
  <si>
    <t>Nozzle selectable flow 1.5" NST red handle SN366-15RED-UF</t>
  </si>
  <si>
    <t>Fire pump 9HP gasoline twin impeller complete set PFP-9HPHND-EM-TW set</t>
  </si>
  <si>
    <t>ALPEN C21D C21D</t>
  </si>
  <si>
    <t>ALPEN C65D C65D</t>
  </si>
  <si>
    <t>ALPEN C100D C100D</t>
  </si>
  <si>
    <t>DIPLOMAT S36 RED S36-R</t>
  </si>
  <si>
    <t>DIPLOMAT S36 WHITE S36-W</t>
  </si>
  <si>
    <t>DIPLOMAT S64 RED S64-R</t>
  </si>
  <si>
    <t>DIPLOMAT S64 WHITE S64-W</t>
  </si>
  <si>
    <t xml:space="preserve">WISE S36-RED (FASCIA) S36-R </t>
  </si>
  <si>
    <t>WISE EXTERIOR ALARM AL</t>
  </si>
  <si>
    <t xml:space="preserve">WISE S36-ORANGE (FASCIA) S36-O </t>
  </si>
  <si>
    <t xml:space="preserve">WISE S36-YELLOW (FASCIA) S36-Y </t>
  </si>
  <si>
    <t>WISE S36-GREEN (FASCIA) S36-GN</t>
  </si>
  <si>
    <t xml:space="preserve">WISE S36-LIGHT GREY (FASCIA) S36-LG </t>
  </si>
  <si>
    <t xml:space="preserve">WISE S36-DARK GREY (FASCIA) S36-DG </t>
  </si>
  <si>
    <t>WISE S36-BLUE (FASCIA) S36-B</t>
  </si>
  <si>
    <t xml:space="preserve">WISE S36-WHITE (FASCIA) S36-W </t>
  </si>
  <si>
    <t xml:space="preserve">WISE S36-PINK (FASCIA) S36-P </t>
  </si>
  <si>
    <t>High volume pump 11HP Honda gasoline PFP-11HPHND-EM</t>
  </si>
  <si>
    <t>Floating pump 11HP Honda gasoline PFP-11HPHND-FL</t>
  </si>
  <si>
    <t>Mid range pump 14HP Kohler gasoline PFP-14HPKHL-EM-MR</t>
  </si>
  <si>
    <t>Floating pump 6HP Kawasaki gasoline PFP-6HP-FL</t>
  </si>
  <si>
    <t>Hand truck pump 6HP Honda gasoline twin impeller HT-PFP-6HPHND-M-TW</t>
  </si>
  <si>
    <t>High pressure pump 2HP Honda gasoline PFP-2HPHND-M</t>
  </si>
  <si>
    <t>High volume pump 20HP Kohler gasoline PFP-20HPKHL-1D</t>
  </si>
  <si>
    <t>ADAPTOR ALLOY 1,5" FMAC &amp; 1,5" MNST ADP15FMAC-15MNST-PR</t>
  </si>
  <si>
    <t>ADAPTOR ALLOY 2,5" FMAC &amp; 2,5" MNST ADP25FMAC-25MNST-PR</t>
  </si>
  <si>
    <t>In-line eductor alloy inlet 2.5" NST - outlet 2.5" NST EDT25INST-25ONST-PR</t>
  </si>
  <si>
    <t>Foam aeration tube alloy inlet 1.5" TB213</t>
  </si>
  <si>
    <t>Foam aeration tube alloy TB215</t>
  </si>
  <si>
    <t>Selectable nozzle alloy 1.5" NST red grip SN366-15RED-PR</t>
  </si>
  <si>
    <t>Selectable Nozzle alloy 2.5" NST red grip SN368-25RED-PR</t>
  </si>
  <si>
    <t>Multi purpose nozzle alloy 1.5" NST with red grip MP332-15RED-PR</t>
  </si>
  <si>
    <t>Multi purpose nozzle alloy 2.5" NST with red grip MP332-25RED-PR</t>
  </si>
  <si>
    <t>Leader line wye alloy - inlet 2.5" NST + 2.5" MACF - outlet 2 x 1.5" MACM LL520-15OMAC-PR</t>
  </si>
  <si>
    <t>Leader line wye alloy inlet 2.5" NST - outlet 2 x 2.5" NST LL520-15ONST-PR</t>
  </si>
  <si>
    <t>STEEL FILING CABINET 4 DRAWER D4-P</t>
  </si>
  <si>
    <t>SINGLE WATCH WINDER W1-BB</t>
  </si>
  <si>
    <t>SINGLE WATCH WINDER W1-BBr</t>
  </si>
  <si>
    <t>SINGLE WATCH WINDER W1-BOC</t>
  </si>
  <si>
    <t>SINGLE WATCH WINDER W1-BC</t>
  </si>
  <si>
    <t>DOUBLE WATCH WINDER W2-RB</t>
  </si>
  <si>
    <t>DOUBLE WATCH WINDER W2-RBr</t>
  </si>
  <si>
    <t>DOUBLE WATCH WINDER W2-BBr</t>
  </si>
  <si>
    <t>DOUBLE WATCH WINDER W2-BOC</t>
  </si>
  <si>
    <t>DOUBLE WATCH WINDER W2-LBB-S</t>
  </si>
  <si>
    <t>TRIPLE WATCH WINDER W3-BuOC</t>
  </si>
  <si>
    <t>QUAD WATCH WINDER W4-BOC</t>
  </si>
  <si>
    <t>QUAD WATCH WINDER W4-RW-S</t>
  </si>
  <si>
    <t>SIX WATCH WINDER W6-BrW</t>
  </si>
  <si>
    <t>COMBINATION LOCK WITH 3 WHEEL, SATIN, 160MM SPINDLE (BOOIL)</t>
  </si>
  <si>
    <t>COMBINATION LOCK WITH 3 WHEEL, SATIN, 160MM SPINDLE (GOOD LOCK)</t>
  </si>
  <si>
    <t>COMBINATION LOCK WITH 4 WHEEL, SATIN, 220MM SPINDLE</t>
  </si>
  <si>
    <t>FRAME EIGER A175CK</t>
  </si>
  <si>
    <t>FRAME EIGER A55CK</t>
  </si>
  <si>
    <t>FRAME EIGER A69CK</t>
  </si>
  <si>
    <t>FRAME ETNA 1CK</t>
  </si>
  <si>
    <t>FRAME ETNA FILE 1CK</t>
  </si>
  <si>
    <t>FRAME ETNA GUN 1CK</t>
  </si>
  <si>
    <t>FRAME HOTEL SAFE</t>
  </si>
  <si>
    <t>FRAME RAINER B2CK</t>
  </si>
  <si>
    <t>FRAME RAINER B3CK</t>
  </si>
  <si>
    <t>FRAME RAINER B4CK</t>
  </si>
  <si>
    <t>KEYLOCK WITH 135MM RETAINING KEY</t>
  </si>
  <si>
    <t>KEYLOCK WITH 178MM RETAINING KEY</t>
  </si>
  <si>
    <t>ABOVE RELOCKER GLASS EIGER</t>
  </si>
  <si>
    <t>ADAPTOR MALE TO MALE 2,5"</t>
  </si>
  <si>
    <t>AMPLAS KERTAS BULAT 5"</t>
  </si>
  <si>
    <t>AMPLAS VELCRO GRIT 80</t>
  </si>
  <si>
    <t>AMPLOP COKLAT A4</t>
  </si>
  <si>
    <t>AMPLOP COKLAT FOLIO</t>
  </si>
  <si>
    <t>ANCHOR BUSH 265339</t>
  </si>
  <si>
    <t>BALL STEEL D10</t>
  </si>
  <si>
    <t>BATTERY AA CAMELION PLUS ALKALINE</t>
  </si>
  <si>
    <t>BATTERY KOTAK 9V ALKALINE</t>
  </si>
  <si>
    <t>BATU SPLIT</t>
  </si>
  <si>
    <t>BAUT JP M4x10</t>
  </si>
  <si>
    <t>BAUT JP M5 X 10</t>
  </si>
  <si>
    <t>BAUT JP M6 X 35</t>
  </si>
  <si>
    <t>BAUT JP M6 X 40</t>
  </si>
  <si>
    <t>BAUT JP M6 X 45</t>
  </si>
  <si>
    <t>BELLOW RELOCKER GLASS EIGER</t>
  </si>
  <si>
    <t>BESI HOLLOW UK. 20 X 20</t>
  </si>
  <si>
    <t>BETON MOLEN SEMEN KAP. 50 KG</t>
  </si>
  <si>
    <t>BIAYA/JASA</t>
  </si>
  <si>
    <t>BINDER CLIP NO. 105</t>
  </si>
  <si>
    <t>BINDER CLIP NO. 111</t>
  </si>
  <si>
    <t>BINDER CLIP NO. 155</t>
  </si>
  <si>
    <t>BINDER CLIP NO. 200</t>
  </si>
  <si>
    <t>BINDER CLIP NO. 260</t>
  </si>
  <si>
    <t>BOLT CUP INJECTION</t>
  </si>
  <si>
    <t>BOOK END SAN</t>
  </si>
  <si>
    <t>BOOKLET MANUAL KNAPSACK</t>
  </si>
  <si>
    <t>BOTTOM HINGE BUSH 265364A</t>
  </si>
  <si>
    <t xml:space="preserve">BOX FILE </t>
  </si>
  <si>
    <t>BROSUR A4</t>
  </si>
  <si>
    <t>BUCKET COR 0.5 M3</t>
  </si>
  <si>
    <t>BUKU BESAR FOLIO</t>
  </si>
  <si>
    <t>BUKU BESAR KWARTO</t>
  </si>
  <si>
    <t>BUKU NOTA</t>
  </si>
  <si>
    <t>BUKU SURAT JALAN MANUAL</t>
  </si>
  <si>
    <t>BUKU TULIS</t>
  </si>
  <si>
    <t>CABLOX 4.19.92</t>
  </si>
  <si>
    <t>CARD HOLDER</t>
  </si>
  <si>
    <t>CARTON BOX ADAPTOR MALE TO MALE</t>
  </si>
  <si>
    <t>CARTON BOX ALTON 1200 UK. 870 X 755 X 1210 MM</t>
  </si>
  <si>
    <t>CARTON BOX ALTON 1460 UK. 870 X 755 X 1470 MM</t>
  </si>
  <si>
    <t>CARTON BOX ALTON 1720 UK. 870 X 755 X 1730 MM</t>
  </si>
  <si>
    <t>CARTON BOX EIGER A175CK UK. 682 X 640 X 1015 MM</t>
  </si>
  <si>
    <t>CARTON BOX EIGER A55CK</t>
  </si>
  <si>
    <t>CARTON BOX EIGER A69CK UK. 572 X 510 X 740 MM</t>
  </si>
  <si>
    <t>CARTON BOX RAINER B2CK</t>
  </si>
  <si>
    <t>CARTON BOX RAINER B3CK</t>
  </si>
  <si>
    <t>CARTON BOX RAINER B4CK UK.821 X 559 X 1617 MM</t>
  </si>
  <si>
    <t>CARTON PROTECTOR A55CK UK. 100 X 610 MM</t>
  </si>
  <si>
    <t>CARTON PROTECTOR A55CK UK. 200 X 610 MM</t>
  </si>
  <si>
    <t>CARTON PROTECTOR A55CK UK. 260 X 610 MM</t>
  </si>
  <si>
    <t>CARTON PROTECTOR A69CK UK. 100 X 730 MM</t>
  </si>
  <si>
    <t>CARTON PROTECTOR A69CK UK. 200 X 730 MM</t>
  </si>
  <si>
    <t>CARTON PROTECTOR A69CK UK. 260 X 730 MM</t>
  </si>
  <si>
    <t>CARTON PROTECTOR B2CK UK. 100 X 879 MM</t>
  </si>
  <si>
    <t>CARTON PROTECTOR B2CK UK. 200 X 879 MM</t>
  </si>
  <si>
    <t>CARTON PROTECTOR B2CK UK. 240 X 879 MM</t>
  </si>
  <si>
    <t>CARTON PROTECTOR B3CK UK. 100 X 1248 MM</t>
  </si>
  <si>
    <t>CARTON PROTECTOR B3CK UK. 200 X 1248 MM</t>
  </si>
  <si>
    <t>CARTON PROTECTOR B3CK UK. 240 X 1248 MM</t>
  </si>
  <si>
    <t>CAT DARK GREY RAL 7024 1 KG</t>
  </si>
  <si>
    <t>CAT HELLA GREY (ALPEN) 1 KG</t>
  </si>
  <si>
    <t>CAT PRIMER ABU-ABU 1 KG</t>
  </si>
  <si>
    <t>CAT PRIMER PUTIH 1 KG</t>
  </si>
  <si>
    <t>CAT WHITE RAL 9010 1 KG</t>
  </si>
  <si>
    <t>CCTV</t>
  </si>
  <si>
    <t>CHOPER</t>
  </si>
  <si>
    <t>COMBO LOCK ARMOR 176834</t>
  </si>
  <si>
    <t>CONTACT TIP M6</t>
  </si>
  <si>
    <t>CONTINUOUS FORM A4 4PLY</t>
  </si>
  <si>
    <t xml:space="preserve">CONVEYOR </t>
  </si>
  <si>
    <t>CORNER PROTECTOR CARTON BOX (PLASTIK)</t>
  </si>
  <si>
    <t>COUPLING 2,5" NST</t>
  </si>
  <si>
    <t>COUPLING MACHINO 1,5"</t>
  </si>
  <si>
    <t>COVER EIGER 1005</t>
  </si>
  <si>
    <t>COVER HANDLE FASCIA</t>
  </si>
  <si>
    <t>COVER PLASTIK JILID A4</t>
  </si>
  <si>
    <t>CUTTER BESAR</t>
  </si>
  <si>
    <t>CUTTER KECIL</t>
  </si>
  <si>
    <t>DEMPUL ALFAGLOS 3 KG</t>
  </si>
  <si>
    <t>DEMPUL TANURI 3KG</t>
  </si>
  <si>
    <t>DESK ORGANIZER KOTAK</t>
  </si>
  <si>
    <t>DISH RACK</t>
  </si>
  <si>
    <t>DISPENSER POLYTRON</t>
  </si>
  <si>
    <t>DOME CAMERA IVISION</t>
  </si>
  <si>
    <t>DOUBLE TAPE SEDANG</t>
  </si>
  <si>
    <t>ESCUTCHEON</t>
  </si>
  <si>
    <t>ESCUTCHEON DUOGARD (COVER KUNCI)</t>
  </si>
  <si>
    <t>FACIA HESTIA</t>
  </si>
  <si>
    <t>FIRE PLUG INJECT</t>
  </si>
  <si>
    <t>FIRE SEAL 15X3X2100</t>
  </si>
  <si>
    <t>FIRE SEAL 25X3X1550</t>
  </si>
  <si>
    <t>FLAP DISK 4" A80 TAIYO</t>
  </si>
  <si>
    <t>FLASH DISK 16GB</t>
  </si>
  <si>
    <t>FLASH DISK 2GB</t>
  </si>
  <si>
    <t>FLASH DISK 4GB</t>
  </si>
  <si>
    <t>FLASH DISK 8GB</t>
  </si>
  <si>
    <t>FLYER A4</t>
  </si>
  <si>
    <t>FOAM AGENT</t>
  </si>
  <si>
    <t>FOAM GENERATOR</t>
  </si>
  <si>
    <t>FORKLIFT TOYOTA 2,5 TON</t>
  </si>
  <si>
    <t>FORM SO</t>
  </si>
  <si>
    <t>GAS DIFFUSOR WHITE CERAMIC</t>
  </si>
  <si>
    <t>GAS NOZZLE CONICAL 12,5MM</t>
  </si>
  <si>
    <t>GEMBOK 60MM</t>
  </si>
  <si>
    <t>GERINDA 4" 9553 B MAKITA</t>
  </si>
  <si>
    <t>GOODY BAG SAN</t>
  </si>
  <si>
    <t>GREASE NABAKEM NZ-400 300GR</t>
  </si>
  <si>
    <t>GRUB SCREW M10 X 12</t>
  </si>
  <si>
    <t>GRUB SCREW M5 X 15</t>
  </si>
  <si>
    <t>GRUB SCREW M6 X 15</t>
  </si>
  <si>
    <t>GUNTING</t>
  </si>
  <si>
    <t>GYPSUM 1200X2400X9MM (BARU)</t>
  </si>
  <si>
    <t>GYPSUM 1200X2400X9MM (BEKAS)</t>
  </si>
  <si>
    <t>HAND PALLET KAP. 3 TON</t>
  </si>
  <si>
    <t>HANDLE</t>
  </si>
  <si>
    <t>HANDLE BULLION</t>
  </si>
  <si>
    <t>HANDLE BUSH 265351</t>
  </si>
  <si>
    <t>HANDLE PROFILE</t>
  </si>
  <si>
    <t>HANDLE TRIDENT</t>
  </si>
  <si>
    <t>HINGE BLOCK 265362</t>
  </si>
  <si>
    <t>HITACHI BABYCON 1,5 KW 2HP 380V</t>
  </si>
  <si>
    <t>HOSE BENDING MACHINE</t>
  </si>
  <si>
    <t>HOSE POLYESTER FORTTE 1.5" x 30 Mtr</t>
  </si>
  <si>
    <t>HOTEL SAFE ELEKTRONIK</t>
  </si>
  <si>
    <t>INBUSH SCREW M10 X 15</t>
  </si>
  <si>
    <t>INBUSH SCREW M10 X 20</t>
  </si>
  <si>
    <t>INBUSH SCREW M10 X 25</t>
  </si>
  <si>
    <t>INBUSH SCREW M4X10</t>
  </si>
  <si>
    <t>INBUSH SCREW M5 X 10</t>
  </si>
  <si>
    <t>INBUSH SCREW M5 X 20</t>
  </si>
  <si>
    <t>INBUSH SCREW M5 X 65</t>
  </si>
  <si>
    <t>INBUSH SCREW M6x15</t>
  </si>
  <si>
    <t>INBUSH SCREW M6X20</t>
  </si>
  <si>
    <t>INBUSH SCREW M6X45</t>
  </si>
  <si>
    <t>INBUSH SCREW M8 X 15</t>
  </si>
  <si>
    <t>INSERT NUT 5</t>
  </si>
  <si>
    <t>INSERT NUT M4</t>
  </si>
  <si>
    <t>INSERT NUT M4 CLOSE END</t>
  </si>
  <si>
    <t>INSERT NUT M6 CLOSE END</t>
  </si>
  <si>
    <t>IPABX 32 EXTENTION</t>
  </si>
  <si>
    <t>ISI CUTTER BESAR</t>
  </si>
  <si>
    <t>ISI CUTTER KECIL</t>
  </si>
  <si>
    <t>ISI PENSIL MEKANIK</t>
  </si>
  <si>
    <t>ISI STRAPLES BESAR</t>
  </si>
  <si>
    <t>ISI STRAPLES KECIL</t>
  </si>
  <si>
    <t>ISOLATIP HOLDER</t>
  </si>
  <si>
    <t>ISOLATIP KECIL</t>
  </si>
  <si>
    <t>ISOLATIP SEDANG</t>
  </si>
  <si>
    <t>JF SCREW M4 X 10</t>
  </si>
  <si>
    <t>JF SCREW M4 X 20</t>
  </si>
  <si>
    <t>JIG ETNA 1440</t>
  </si>
  <si>
    <t>KABEL DISPLAY TO HDMI</t>
  </si>
  <si>
    <t>KABEL HDMI TO HDMI 10M</t>
  </si>
  <si>
    <t>KALKULATOR</t>
  </si>
  <si>
    <t>KARTU GARANSI SAN</t>
  </si>
  <si>
    <t>KARTU NAMA</t>
  </si>
  <si>
    <t>KATALOG PRODUK</t>
  </si>
  <si>
    <t>KAWAT STAINLESS 1,5 MM</t>
  </si>
  <si>
    <t>KEPALA BOR 13MM MAKITA</t>
  </si>
  <si>
    <t>KERTAS A4 100GR</t>
  </si>
  <si>
    <t>KERTAS A4 70GR</t>
  </si>
  <si>
    <t>KERTAS A4 80GR</t>
  </si>
  <si>
    <t>KERTAS CONCORDE 220GR</t>
  </si>
  <si>
    <t>KERTAS F4</t>
  </si>
  <si>
    <t>KERTAS JILID A4 BUFFALO BIRU</t>
  </si>
  <si>
    <t>KERTAS JILID A4 BUFFALO KUNING</t>
  </si>
  <si>
    <t>KERTAS JILID A4 BUFFALO PINK</t>
  </si>
  <si>
    <t>KERTAS PHOTO</t>
  </si>
  <si>
    <t>KEY LOCK (GENERAL)</t>
  </si>
  <si>
    <t>KEY LOCK COVER</t>
  </si>
  <si>
    <t>KEY LOCK WITH 135 RETAINING KEY</t>
  </si>
  <si>
    <t>KEY LOCK WITH 175 RETAINING KEY</t>
  </si>
  <si>
    <t>KEYBOARD + MOUSE WIRELESS</t>
  </si>
  <si>
    <t>KEYBOARD COMPUTER</t>
  </si>
  <si>
    <t>KLEM BESI TALI STRAPPING</t>
  </si>
  <si>
    <t>KOMPOR GAS</t>
  </si>
  <si>
    <t>KUNCI FILLING CABINET</t>
  </si>
  <si>
    <t>KUNCI PAS RING 10MM</t>
  </si>
  <si>
    <t>KUNCI PAS RING 12MM</t>
  </si>
  <si>
    <t>KUNCI PAS RING 13MM</t>
  </si>
  <si>
    <t>KUNCI PAS RING 14MM</t>
  </si>
  <si>
    <t>KUNCI PAS RING 17MM</t>
  </si>
  <si>
    <t>KUNCI PAS RING 8MM</t>
  </si>
  <si>
    <t>KUNCI SHOCK RACHET SET 8-24MM</t>
  </si>
  <si>
    <t>KURSI BANQUET SAMARA</t>
  </si>
  <si>
    <t>KURSI BANQUET STELLA</t>
  </si>
  <si>
    <t>KURSI FARGO TASK CHAIR</t>
  </si>
  <si>
    <t>LABEL TOM AND JERRY NO. 109</t>
  </si>
  <si>
    <t>LABEL TOM AND JERRY NO. 111</t>
  </si>
  <si>
    <t>LAPTOP ACER SWITCH ONE 10</t>
  </si>
  <si>
    <t>LAPTOP ASUS X505Z-BR301T 4GB, 1TB</t>
  </si>
  <si>
    <t>LEM KERTAS STICK</t>
  </si>
  <si>
    <t>LOCK LEVER BUSH 176819</t>
  </si>
  <si>
    <t>LOCK LEVER PIN 176820</t>
  </si>
  <si>
    <t>LOCK PIN 176826</t>
  </si>
  <si>
    <t>LOCTITE 222MS 50ML</t>
  </si>
  <si>
    <t>LOGO INDOSAN DIA. 50MM TEBAL 0,8MM</t>
  </si>
  <si>
    <t>LOGO INDOSAN DIA. 55MM TEBAL 0,8MM</t>
  </si>
  <si>
    <t>LOGO SAN UK. 22 X 55 MM</t>
  </si>
  <si>
    <t>LOGO T-AD UK. 22 X 55 MM</t>
  </si>
  <si>
    <t>LOGO WORLD SAFE UK. 20 X 60 MM</t>
  </si>
  <si>
    <t>LOGO WORLD SAFE UK. 70 X 20 MM (RESIN)</t>
  </si>
  <si>
    <t>MAP DIAMOND 5002 MERAH</t>
  </si>
  <si>
    <t>MAP PLASTIK CLEAR SLEEVE FOLIO</t>
  </si>
  <si>
    <t>MASTER FIBRE</t>
  </si>
  <si>
    <t>MASTER LIFE CI 30</t>
  </si>
  <si>
    <t>MATA BOR BESI NACHI UK. 3 MM</t>
  </si>
  <si>
    <t>MATA BOR BESI NACHI UK. 4 MM</t>
  </si>
  <si>
    <t>MATA BOR BESI NACHI UK. 5 MM</t>
  </si>
  <si>
    <t>MATA BOR BETON 1 SET</t>
  </si>
  <si>
    <t>MATA BOR BETON 10MM</t>
  </si>
  <si>
    <t>MATA BOR BETON 12MM</t>
  </si>
  <si>
    <t>MATA BOR BETON 8MM</t>
  </si>
  <si>
    <t>MATA GURINDA POTONG 4"</t>
  </si>
  <si>
    <t>MATA GURINDA SLEP 4"</t>
  </si>
  <si>
    <t>MELMENT F10</t>
  </si>
  <si>
    <t>MESIN BOR MAKTEC MT 870</t>
  </si>
  <si>
    <t>MEYCO SLF 20</t>
  </si>
  <si>
    <t>MEZANINE GUDANG KAPUK</t>
  </si>
  <si>
    <t>MINI STAPLES REMOVER</t>
  </si>
  <si>
    <t>MIXER UK. 1,2 M3</t>
  </si>
  <si>
    <t>MOLDING SET FOR BOLT CUP C/W STANDARD PARTS</t>
  </si>
  <si>
    <t>MOLDING SET FOR NAME PLATE COVER</t>
  </si>
  <si>
    <t>MONITOR COMPUTER 19"</t>
  </si>
  <si>
    <t>MONITOR COMPUTER 20"</t>
  </si>
  <si>
    <t>MONITOR COMPUTER 22"</t>
  </si>
  <si>
    <t>MONITOR COMPUTER 24"</t>
  </si>
  <si>
    <t>MOTOR DINAMO ABB</t>
  </si>
  <si>
    <t>MOULDING FIRE PLUG SET</t>
  </si>
  <si>
    <t>MOUSE COMPUTER</t>
  </si>
  <si>
    <t>NAME PLATE INJECTION</t>
  </si>
  <si>
    <t>NUT M4</t>
  </si>
  <si>
    <t>NYLON NUT M10</t>
  </si>
  <si>
    <t>OBENG (-) 6"</t>
  </si>
  <si>
    <t>OBENG (+) 6"</t>
  </si>
  <si>
    <t>ORDNER A4 UK. 20MM</t>
  </si>
  <si>
    <t>ORDNER FOLIO UK. 50MM</t>
  </si>
  <si>
    <t>ORDNER FOLIO UK. 75MM</t>
  </si>
  <si>
    <t>PAGAR BESI BRC 190</t>
  </si>
  <si>
    <t>PAKET COMPUTER</t>
  </si>
  <si>
    <t>PALLET KAYU UK. 590 X 570</t>
  </si>
  <si>
    <t>PALLET KAYU UK. 690 X 700</t>
  </si>
  <si>
    <t>PALLET KAYU UK. 758X526X20</t>
  </si>
  <si>
    <t>PALLET KAYU UK. 790 X 905 X 130</t>
  </si>
  <si>
    <t>PALLET KAYU UK. 850 X 590</t>
  </si>
  <si>
    <t>PALU KARET</t>
  </si>
  <si>
    <t>PAPER CLIP NO. 3</t>
  </si>
  <si>
    <t>PAPER CLIP NO. 5</t>
  </si>
  <si>
    <t>PASIR HALUS</t>
  </si>
  <si>
    <t>PCB HALL BUTTON</t>
  </si>
  <si>
    <t>PEKERJAAN SHOWROOM SURABAYA</t>
  </si>
  <si>
    <t>PEMBOLONG KERTAS BESAR</t>
  </si>
  <si>
    <t>PEMBOLONG KERTAS KECIL</t>
  </si>
  <si>
    <t>Pemotong Kertas (Joyko PC 2638)</t>
  </si>
  <si>
    <t>PEN ZEBRA PICCOLO</t>
  </si>
  <si>
    <t>PENGHAPUS PENSIL</t>
  </si>
  <si>
    <t>PENGHAPUS WHITE BOARD</t>
  </si>
  <si>
    <t>PENSIL KAYU 2B</t>
  </si>
  <si>
    <t>PENSIL MEKANIK</t>
  </si>
  <si>
    <t>PIN HANDLE 284802</t>
  </si>
  <si>
    <t>PIN PUSH SPRING 176833</t>
  </si>
  <si>
    <t>PINTU EIGER A 175 CK</t>
  </si>
  <si>
    <t>PIPA AC 1 PK HODA</t>
  </si>
  <si>
    <t>PIPA AC 2 PK HODA</t>
  </si>
  <si>
    <t>PIPA GALVANIS 1 1/4" STR</t>
  </si>
  <si>
    <t>PITA PRINTER EPSON LX310</t>
  </si>
  <si>
    <t>PLAKBAN BENING</t>
  </si>
  <si>
    <t>PLAKBAN HITAM</t>
  </si>
  <si>
    <t>PLAKBAN HOLDER</t>
  </si>
  <si>
    <t>PLAKBAN SAN</t>
  </si>
  <si>
    <t>PLASTIC CUP COVER HOLE</t>
  </si>
  <si>
    <t>PLASTIC NAME PLATE</t>
  </si>
  <si>
    <t>PLASTIK 120 X 200 X 0,12 MM (BUKU GARANSI)</t>
  </si>
  <si>
    <t>PLASTIK 500 X 750 X 0,03 MM (HOSE)</t>
  </si>
  <si>
    <t>PLASTIK WRAPPING 50 X 150</t>
  </si>
  <si>
    <t>PLASTIK WRAPPING 50 X 200</t>
  </si>
  <si>
    <t>PLASTIK WRAPPING 50 X 300</t>
  </si>
  <si>
    <t>PLAT 10MM 33 X 85 CM</t>
  </si>
  <si>
    <t>POST IT NO. 653</t>
  </si>
  <si>
    <t>POST IT NO. 654</t>
  </si>
  <si>
    <t>PP POCKET A4 DAIICHI</t>
  </si>
  <si>
    <t>PP POCKET FOLIO DAIICHI</t>
  </si>
  <si>
    <t>PRINTER EPSON L 565</t>
  </si>
  <si>
    <t>PULL HANDLE BESI 17CM</t>
  </si>
  <si>
    <t>PULL HANDLE BESI 21CM</t>
  </si>
  <si>
    <t>PYROSTRIP 15X3X2100 MM SALTE GREY 100PSA</t>
  </si>
  <si>
    <t>RAIL DRAWER SAFE D17D</t>
  </si>
  <si>
    <t>RAK DISPLAY</t>
  </si>
  <si>
    <t>RANGKA PALLET UK. 115X69X72 (A175)</t>
  </si>
  <si>
    <t>RANGKA PALLET UK. 75X56X62 (A55)</t>
  </si>
  <si>
    <t>RANGKA PALLET UK. 87X56X62 (A69)</t>
  </si>
  <si>
    <t>REFILL SPIDOL PERMANEN HITAM</t>
  </si>
  <si>
    <t>REFILL SPIDOL WHITE BOARD HITAM</t>
  </si>
  <si>
    <t>RELOCKER BUSH 176829</t>
  </si>
  <si>
    <t>RELOCKER PIN 176832</t>
  </si>
  <si>
    <t>RING M4</t>
  </si>
  <si>
    <t>RING PER M10</t>
  </si>
  <si>
    <t>RING PLAT M10</t>
  </si>
  <si>
    <t>RIVET D3 2</t>
  </si>
  <si>
    <t>ROLL UP BANNER</t>
  </si>
  <si>
    <t>ROPE GUIDE 274914</t>
  </si>
  <si>
    <t>ROUTER TP LINK TLR480T+</t>
  </si>
  <si>
    <t xml:space="preserve">SAFETY SHOES </t>
  </si>
  <si>
    <t>SANPOLY 500ML</t>
  </si>
  <si>
    <t>SCREW CONVEYOR DIA. 8" X PANJANG 4,5 M</t>
  </si>
  <si>
    <t>SELANG GAS REGULATOR</t>
  </si>
  <si>
    <t>SELF TAPING SCREW D8x1/2"</t>
  </si>
  <si>
    <t>SEMEN 40 KG</t>
  </si>
  <si>
    <t>SEPATU BOOTS AP ORCA</t>
  </si>
  <si>
    <t>SERIAL NUMBER PLAT</t>
  </si>
  <si>
    <t>SHAFT HANDLE (SWING HANDLE) 176816</t>
  </si>
  <si>
    <t>SHAFT HANDLE (TRIDENT HANDLE) 296807</t>
  </si>
  <si>
    <t>SHAFT HINGE 265340A</t>
  </si>
  <si>
    <t>SHAFT SLIDER 265353</t>
  </si>
  <si>
    <t>SIGMAT 150 MM</t>
  </si>
  <si>
    <t>SIGMAT 300 MM</t>
  </si>
  <si>
    <t>SKY RAIL</t>
  </si>
  <si>
    <t>SLEEVE WHITE 10 CM</t>
  </si>
  <si>
    <t>SPANDUK</t>
  </si>
  <si>
    <t>SPARTAN MODEL 1006 PIVOT S&amp;G</t>
  </si>
  <si>
    <t>SPARTAN MODEL 1007 SQUARE S&amp;G</t>
  </si>
  <si>
    <t>SPIDOL PERMANEN HITAM</t>
  </si>
  <si>
    <t>SPIDOL WHITE BOARD HITAM</t>
  </si>
  <si>
    <t>SPLIT PIN DIAMETER 4</t>
  </si>
  <si>
    <t>SPRAY BOOTH</t>
  </si>
  <si>
    <t>SPRAY GUN AIR SPRAY GRAVITY CUP</t>
  </si>
  <si>
    <t>STABILLO KUNING</t>
  </si>
  <si>
    <t>STABILLO PINK</t>
  </si>
  <si>
    <t>STAMP PAD</t>
  </si>
  <si>
    <t>STAMPEL TANGGAL</t>
  </si>
  <si>
    <t>STANDING FAN</t>
  </si>
  <si>
    <t>STRAPLES</t>
  </si>
  <si>
    <t>STYROFOAM TEBAL 1 CM</t>
  </si>
  <si>
    <t>STYROFOAM TEBAL 2 CM</t>
  </si>
  <si>
    <t>SUPERMISTT FILTER 0,01 MICRON</t>
  </si>
  <si>
    <t>SUPPORT LOCK ARMOR 176835</t>
  </si>
  <si>
    <t>SYROFOAM 10 MM</t>
  </si>
  <si>
    <t>TALI STRAPPING BAND 15MM</t>
  </si>
  <si>
    <t>TANG KOMBINASI 7"</t>
  </si>
  <si>
    <t>TEKO PEMANAS AIR</t>
  </si>
  <si>
    <t>TEPUNG DIATIMACEOUS EARTH</t>
  </si>
  <si>
    <t>TERPAL UK. 6 X 10 M</t>
  </si>
  <si>
    <t>THINNER ND 5 LITER</t>
  </si>
  <si>
    <t>TIMBANGAN LANTAI 2,000 KG</t>
  </si>
  <si>
    <t>TINTA PRINTER EPSON 664 BIRU</t>
  </si>
  <si>
    <t>TINTA PRINTER EPSON 664 HITAM</t>
  </si>
  <si>
    <t>TINTA PRINTER EPSON 664 KUNING</t>
  </si>
  <si>
    <t>TINTA PRINTER EPSON 664 MAGENTA</t>
  </si>
  <si>
    <t>TINTA PRINTER HP 704 BLACK</t>
  </si>
  <si>
    <t>TINTA STAMPEL BIRU</t>
  </si>
  <si>
    <t>TIP HOLDER M6</t>
  </si>
  <si>
    <t>TIPE-X</t>
  </si>
  <si>
    <t>TOM AND JERRY NO. 121</t>
  </si>
  <si>
    <t>TOP HINGE BUSH 265361A</t>
  </si>
  <si>
    <t>VACUUM CLEANER</t>
  </si>
  <si>
    <t>WALL FAN 26" RDF</t>
  </si>
  <si>
    <t>WASER M6</t>
  </si>
  <si>
    <t>WASHER M6</t>
  </si>
  <si>
    <t>WEBBING SLING 2 TON</t>
  </si>
  <si>
    <t>WEBBING SLING KAP. 3 TON 6 METER</t>
  </si>
  <si>
    <t>WELDING ELECTODE 2.0 MM NIKKO RD-260</t>
  </si>
  <si>
    <t>PT. JAYA POWER MAKMUR</t>
  </si>
  <si>
    <t>PT Bank Sulteng</t>
  </si>
  <si>
    <t>MUHAMMAD FERRY YUSRI (UD Murah Mantap)</t>
  </si>
  <si>
    <t>PT. Dwinawa Trijaya Sejahtera</t>
  </si>
  <si>
    <t>PT GRAHA EMPORIUM PRIMANTARA</t>
  </si>
  <si>
    <t>CV DWI PRATAMA (Sehat Subur Furniture)</t>
  </si>
  <si>
    <t>PT Pulau Tiga Lestari Jaya</t>
  </si>
  <si>
    <t>PT. TOTALFIRE INDONESIA</t>
  </si>
  <si>
    <t>Khandar Antung (Bali Indah)</t>
  </si>
  <si>
    <t>CV. Sinar Jaya Bersama</t>
  </si>
  <si>
    <t>CV. MATAHARI</t>
  </si>
  <si>
    <t>CV ADI MULYA</t>
  </si>
  <si>
    <t>PT Prayata Persada Internasional</t>
  </si>
  <si>
    <t>Sendjaja</t>
  </si>
  <si>
    <t>Sainir (Mari Jaya)</t>
  </si>
  <si>
    <t>WARNA JAYA ELEKTRONIK</t>
  </si>
  <si>
    <t>PT. Subur Aryaduta Sukses</t>
  </si>
  <si>
    <t>PT Hasta Karya Multi</t>
  </si>
  <si>
    <t>TJITROSANTOSO SION (GRAND PRIMA)</t>
  </si>
  <si>
    <t>CV. RADYA DJAYA MAKMUR</t>
  </si>
  <si>
    <t>CV PRIMA</t>
  </si>
  <si>
    <t>PT. DE JAVA KARYA WISESA</t>
  </si>
  <si>
    <t>Muhammad Rizki</t>
  </si>
  <si>
    <t>Arie Tri Wibowo</t>
  </si>
  <si>
    <t>Andrew Tanios</t>
  </si>
  <si>
    <t>CV Graha Teknik</t>
  </si>
  <si>
    <t>Ngadimin Handrisanto</t>
  </si>
  <si>
    <t>PT Agusta Triasa</t>
  </si>
  <si>
    <t>PT Toba Makmur Perkasa</t>
  </si>
  <si>
    <t>PT Wira Agung Jaya Abadi</t>
  </si>
  <si>
    <t>PT. Gemilang Cahaya Bintang</t>
  </si>
  <si>
    <t>Setijowati</t>
  </si>
  <si>
    <t>Sumaco</t>
  </si>
  <si>
    <t>Yasmin Karsoho (UD Wira Indo)</t>
  </si>
  <si>
    <t xml:space="preserve">Piutang Usaha Lokal </t>
  </si>
  <si>
    <t>BOOIL SAFES CO., LTD</t>
  </si>
  <si>
    <t>CET FIRE PUMPS MFG</t>
  </si>
  <si>
    <t>DIPLOMAT SAFE LTD</t>
  </si>
  <si>
    <t>GUARDA (GUANGZHOU) TRADING CO., LTD</t>
  </si>
  <si>
    <t>LUOYANG MAKEACE OFFICE FURNITURE CO., LTD</t>
  </si>
  <si>
    <t>LUOYANG YISHUN OFFICE FURNITURE CO., LTD</t>
  </si>
  <si>
    <t>MANN MCGOWAN FABRICATIONS LTD</t>
  </si>
  <si>
    <t>PROTEK FIRE FIGHTING EQUIPMENT</t>
  </si>
  <si>
    <t>TAISHAN PING AN HARDWARE GOODS COMPANY</t>
  </si>
  <si>
    <t>ZHUCENG DELICATE IMPORT AND EXPORT CO.,LTD</t>
  </si>
  <si>
    <t>ANUGRAH SENTOSA MANDIRI, PT</t>
  </si>
  <si>
    <t>ATMI SOLO, PT</t>
  </si>
  <si>
    <t>BERKAH MANDIRI, TOKO</t>
  </si>
  <si>
    <t>DELAPAN CAHAYA SUKSES, PT</t>
  </si>
  <si>
    <t>FADHILLAH, CV</t>
  </si>
  <si>
    <t>ID DESIGN AUTOMEKA, CV</t>
  </si>
  <si>
    <t>JALY INDONESIA UTAMA, PT</t>
  </si>
  <si>
    <t>Karya Agung Perkasa</t>
  </si>
  <si>
    <t>KARYA MITRA GEMILANG</t>
  </si>
  <si>
    <t>MITRACO HOSETAMA, PT</t>
  </si>
  <si>
    <t>Percetakan Citra Dunia</t>
  </si>
  <si>
    <t>PRESISI WIDYA, PT</t>
  </si>
  <si>
    <t>Proview Dwitama Enterprise</t>
  </si>
  <si>
    <t>PT Gemilang Asrimaju</t>
  </si>
  <si>
    <t>RAGIL JAYA TEKNIK, CV</t>
  </si>
  <si>
    <t>SUKSES DINAMIKA LESTARI, PT</t>
  </si>
  <si>
    <t>SUMBER ABADI JAYA, UD</t>
  </si>
  <si>
    <t>TOKO PANTES SOLO</t>
  </si>
  <si>
    <t>TOTALFIRE INDONESIA, PT</t>
  </si>
  <si>
    <t>WETECE LOGAM, CV</t>
  </si>
  <si>
    <t>ATK SAN JKT</t>
  </si>
  <si>
    <t>- Rek Bank BRI AC : 0418-01-000678-30-1</t>
  </si>
  <si>
    <t>Pembukaan Rekening BRI PT Indosan Berkat Bersama</t>
  </si>
  <si>
    <t>Bank Transfer SME</t>
  </si>
  <si>
    <t>Perjalanan Dinas Ke Bank Sulteng Palu / Atmodjo Santoso</t>
  </si>
  <si>
    <t>Kiriman barang ke Dwihaya bong  / KS</t>
  </si>
  <si>
    <t>Kiriman barang ke Dwihaya bong / KS</t>
  </si>
  <si>
    <t xml:space="preserve">Brosur SAN </t>
  </si>
  <si>
    <t>Pelunasan Screw Convernyor / CV Ragil Jaya Teknik</t>
  </si>
  <si>
    <t>Atmi SAN SOLO / P33-165-186</t>
  </si>
  <si>
    <t>Repair Oriental produk SAN / Reimburse Budi Setiawan</t>
  </si>
  <si>
    <t>ATK SAN JKT / Reimburse Budi Setiawan</t>
  </si>
  <si>
    <t>kiriman barang pulau tiga lestari jaya</t>
  </si>
  <si>
    <t>Kiriman Barang Grand Prima Tjirosnto Sion</t>
  </si>
  <si>
    <t>Perjalanan Dinas Adiwirya Hadisaput</t>
  </si>
  <si>
    <t>TOP UP kartu Online E-coomerce</t>
  </si>
  <si>
    <t>Media SAN SBY Event</t>
  </si>
  <si>
    <t>Asuransi Mbl Atmodjo Santoso</t>
  </si>
  <si>
    <t>Makan dan ATK SAN SBY</t>
  </si>
  <si>
    <t>Share Ng mei foeng</t>
  </si>
  <si>
    <t>Petty cash III Agustus</t>
  </si>
  <si>
    <t>Uang Makan Ade Tim Deliv</t>
  </si>
  <si>
    <t>Uang Makan Lasmin Tim Deliv</t>
  </si>
  <si>
    <t>Uang Makan Kholid Tim Deliv</t>
  </si>
  <si>
    <t xml:space="preserve">Uang Makan Manto Tim Deliv </t>
  </si>
  <si>
    <t>Uang Makan Agus Tim Deliv</t>
  </si>
  <si>
    <t>Mauric Transport/ SL</t>
  </si>
  <si>
    <t>Bunga papan pembukaan resto</t>
  </si>
  <si>
    <t>Biaya Admin</t>
  </si>
  <si>
    <t>Biaya Admin Rek IBB US</t>
  </si>
  <si>
    <t>Perjalann Dinas Palembang , Palu , Sby and JKT</t>
  </si>
  <si>
    <t>Perjalanan dinas hotel, tiket pesawat, SBY, PKU dan SOLO</t>
  </si>
  <si>
    <t>Clearance Import CET</t>
  </si>
  <si>
    <t>Clearance Import Mcgowann</t>
  </si>
  <si>
    <t>Makan dan Minum Solo</t>
  </si>
  <si>
    <t>Bahan Pemabntu Eiger dan Rainer</t>
  </si>
  <si>
    <t>Service Printer / Claim Reimburse</t>
  </si>
  <si>
    <t>Meja kaca</t>
  </si>
  <si>
    <t>Uang Makan Dani - Tim deliv</t>
  </si>
  <si>
    <t>Trf ke Suwanto Salary</t>
  </si>
  <si>
    <t>B admin</t>
  </si>
  <si>
    <t>Pendapatan Bunga</t>
  </si>
  <si>
    <t>Bunga Pajak</t>
  </si>
  <si>
    <t xml:space="preserve">Bunga </t>
  </si>
  <si>
    <t>Pajak</t>
  </si>
  <si>
    <t>Bea materai</t>
  </si>
  <si>
    <t>Ajustment</t>
  </si>
  <si>
    <t>Depresiasi di Agus 2019</t>
  </si>
  <si>
    <t>Adjustment Hutang dagang PPV Atmi PPN</t>
  </si>
  <si>
    <t>- Rek Bank Bumi Artha</t>
  </si>
  <si>
    <t>SHARE NG MEI FOENG </t>
  </si>
  <si>
    <t>Pembukaan Rekening Indosan Bank Bumi Arta</t>
  </si>
  <si>
    <t>Pembayaran Deposit ruko Indosan Blok B4</t>
  </si>
  <si>
    <t>Uang Bensin dan E-toll ke Surabaya</t>
  </si>
  <si>
    <t>Uang Makan team Delivery</t>
  </si>
  <si>
    <t>beli beras 25kg x 2</t>
  </si>
  <si>
    <t>pembelian materai 100 pc (budi), Pilox dan Thiner</t>
  </si>
  <si>
    <t>pengiriman menggunakan jne</t>
  </si>
  <si>
    <t>pembayran buka promo endros + biaya tf (rizki)</t>
  </si>
  <si>
    <t>B admin bank</t>
  </si>
  <si>
    <t>Pembayran Bank Sulteng</t>
  </si>
  <si>
    <t>Perjalanan Dinas Maemunah</t>
  </si>
  <si>
    <t>Perjalanan Dinas David Bambang</t>
  </si>
  <si>
    <t>Makan peresmian kantor SBY</t>
  </si>
  <si>
    <t>Tenaga Bantu SAN SBY </t>
  </si>
  <si>
    <t>ATK SAN SBY</t>
  </si>
  <si>
    <t>Biaya utk peresmian kantor/showroom di mangga dua Surabaya tgl 22-8-2019</t>
  </si>
  <si>
    <t>Beban import/barang masuk Driklux-wath winder</t>
  </si>
  <si>
    <t>Batu Split SAN SOLO</t>
  </si>
  <si>
    <t>Cat Dan Thinner SOLO</t>
  </si>
  <si>
    <t>Design website Indosan</t>
  </si>
  <si>
    <t>Pengiriman ke CV Matahari </t>
  </si>
  <si>
    <t>Dinas &amp; Transport ATMODJO SANTOSO </t>
  </si>
  <si>
    <t>- Kas SBY</t>
  </si>
  <si>
    <t>Saldo Awal Petty cash San Sby</t>
  </si>
  <si>
    <t>Sewa Meja / Kursi untuk acara SAN SBY</t>
  </si>
  <si>
    <t>Jasa Consultan Biaya Impor </t>
  </si>
  <si>
    <t>Perjalanan Dinas ke SBY </t>
  </si>
  <si>
    <t>Persediaan Watch Winder And Trsport</t>
  </si>
  <si>
    <t>Atk SAN JKT</t>
  </si>
  <si>
    <t>Transport Shirley</t>
  </si>
  <si>
    <t>PT Atmi solo</t>
  </si>
  <si>
    <t>Kosumsi dan transport NG MEI FOENg</t>
  </si>
  <si>
    <t>Pengiriman Barang ke Dealer Marijaya</t>
  </si>
  <si>
    <t>Operational Event SAN SBY</t>
  </si>
  <si>
    <t>ATK SAN SBY'</t>
  </si>
  <si>
    <t>ECHING WAGIYANTO </t>
  </si>
  <si>
    <t>Pajak Impor</t>
  </si>
  <si>
    <t>Penyesuaian Bank</t>
  </si>
  <si>
    <t>Uang Muka Untuk Beli Terpal Spooring untuk Truck</t>
  </si>
  <si>
    <t>Listrik Air SAN SBY</t>
  </si>
  <si>
    <t>WAHYU NURASMAN NUG</t>
  </si>
  <si>
    <t>TOKOPEDIA PT</t>
  </si>
  <si>
    <t>KDS BS ANWAR ISMAIL </t>
  </si>
  <si>
    <t>Piutang Eni Gosrita</t>
  </si>
  <si>
    <t>pembelian solar truk ke surabaya pp</t>
  </si>
  <si>
    <t>Uang Makan tim gudang dan delivery</t>
  </si>
  <si>
    <t>jasa service pasang kunci otomatis</t>
  </si>
  <si>
    <t>pembelian perlengkapan dapur</t>
  </si>
  <si>
    <t>pembelian hadiah kunjungan mr jung</t>
  </si>
  <si>
    <t>pembelian tiket 2 orang ke solo drahma &amp; iwan</t>
  </si>
  <si>
    <t>pembayaran pengiriman dokumen ke palu : 050377581</t>
  </si>
  <si>
    <t>pembelian oli mesin mobil pik up (danie)</t>
  </si>
  <si>
    <t>pembelian 30 batang papan (untuk paking rainer b4ck)</t>
  </si>
  <si>
    <t>OP SAN SOLO RIZKY ADI SETIAWAN</t>
  </si>
  <si>
    <t>Biaya Kebersihan dan keamanan / iuran komplek SAN SBY</t>
  </si>
  <si>
    <t>Konsumsi DAVID BAMBANG PURW</t>
  </si>
  <si>
    <t>Maintenance Truk</t>
  </si>
  <si>
    <t>B Pengiriman Bank Sulteng </t>
  </si>
  <si>
    <t>Hose Suction MITRACO HOSETAMA P</t>
  </si>
  <si>
    <t>Kartu nama</t>
  </si>
  <si>
    <t>Dinas HINDRA CAHYADI KUR</t>
  </si>
  <si>
    <t>MTC kantor san sby pemasaangan AC SAN SBY</t>
  </si>
  <si>
    <t>C.E.T Fire Pumps</t>
  </si>
  <si>
    <t>Cicilan Truk</t>
  </si>
  <si>
    <t>SETORAN TUNAI </t>
  </si>
  <si>
    <t>Uang Makan Ade ADE </t>
  </si>
  <si>
    <t>Uang Makan Agus AGUS FRIYATNA </t>
  </si>
  <si>
    <t>Uang makan Lasmin LASMIN </t>
  </si>
  <si>
    <t>Uang Makan Kholid M. KHOLID </t>
  </si>
  <si>
    <t>Uang Makan Manto RUSMANTO </t>
  </si>
  <si>
    <t xml:space="preserve">Tutup Rekening UOB Indosan </t>
  </si>
  <si>
    <t>PT Dwinawa trijaya Sejahtera</t>
  </si>
  <si>
    <t>JL KEMBANG </t>
  </si>
  <si>
    <t>CHRISTIAN IRAWAN</t>
  </si>
  <si>
    <t>HANDY JOSEPH</t>
  </si>
  <si>
    <t>Cash in Advance Jln Solo SBY BDG </t>
  </si>
  <si>
    <t>Pindah dana ke Bank Bumi Arta</t>
  </si>
  <si>
    <t>DP Suc Hose&amp; Selng IBB/0176 </t>
  </si>
  <si>
    <t>KLN CITRA G </t>
  </si>
  <si>
    <t>Biaya kirim RIKI FITRIA KUSUMA</t>
  </si>
  <si>
    <t>pelunasan 50% TOTALFIRE INDONESI</t>
  </si>
  <si>
    <t>JORDAN JORDAN LIONO </t>
  </si>
  <si>
    <t>PO.788,679,N.85222 ,123263 86223 </t>
  </si>
  <si>
    <t>OL Tracking Tok pd </t>
  </si>
  <si>
    <t>OL Tracking Tok Pd </t>
  </si>
  <si>
    <t>OL Tracking Tok PD </t>
  </si>
  <si>
    <t>Asuransi Hrv Ngdmn ASURANSI INTRA ASI</t>
  </si>
  <si>
    <t>MTC SAN SBY MAURICIANO VICTORI</t>
  </si>
  <si>
    <t>produk fire AGUS SOFWAN </t>
  </si>
  <si>
    <t>Jasa Repair handle Raine SAN SOLO </t>
  </si>
  <si>
    <t>Asuransi pickup suzuki </t>
  </si>
  <si>
    <t>Jasa Konsultasi DWIHAYATI BONG </t>
  </si>
  <si>
    <t>Biaya pengiriman &amp; pasang unit </t>
  </si>
  <si>
    <t>Pengiriman Brg TOTOT SANDRIANTO I</t>
  </si>
  <si>
    <t>Hose suction Fire product </t>
  </si>
  <si>
    <t>Biaya Op SAN SOLO Mkn</t>
  </si>
  <si>
    <t>penglola lingkungn SAN SBY </t>
  </si>
  <si>
    <t>OL Tracking LDA </t>
  </si>
  <si>
    <t>OL Tracking LZD </t>
  </si>
  <si>
    <t>Pengiriman brng PT Agusta Triasa </t>
  </si>
  <si>
    <t>Visa German Dinas </t>
  </si>
  <si>
    <t>ATK SAN SBY MAURICIANO VICTORI</t>
  </si>
  <si>
    <t>Pelunasan Fire makmur service </t>
  </si>
  <si>
    <t>Dinas SAN SOLO RIZKY ADI SETIAWAN</t>
  </si>
  <si>
    <t>02121191010 09 INDOSAN BERKAT BER</t>
  </si>
  <si>
    <t>02121191011 09 INDOSAN BERKAT BER</t>
  </si>
  <si>
    <t>0215668436 09 INDOSAN BERKAT BER</t>
  </si>
  <si>
    <t>0215649440 09 INDOSAN BERKAT BER</t>
  </si>
  <si>
    <t>03199846239 09 INDOSAN BERKAT BER</t>
  </si>
  <si>
    <t>02717791244 09 INDOSAN BERKAT BER</t>
  </si>
  <si>
    <t>121701209373 09 INDOSAN BERKAT BER</t>
  </si>
  <si>
    <t>121701209375 09 INDOSAN BERKAT BER</t>
  </si>
  <si>
    <t>Visa Germany Business an Hindra,Wagianto,Linda</t>
  </si>
  <si>
    <t>KC NABIRE </t>
  </si>
  <si>
    <t>ANUGRAH SENTOSA MA </t>
  </si>
  <si>
    <t>YANTY / Shopee</t>
  </si>
  <si>
    <t>Mulding Fire Plug Set,Fire Plug inject</t>
  </si>
  <si>
    <t>NG MEI FOENG </t>
  </si>
  <si>
    <t>TRSF E-BANKING DB 2009/FTFVA/WS95051 07004/BPJS KESEHAT</t>
  </si>
  <si>
    <t>Drop Petty Cash</t>
  </si>
  <si>
    <t>ADE </t>
  </si>
  <si>
    <t>AGUS FRIYATNA </t>
  </si>
  <si>
    <t>LASMIN </t>
  </si>
  <si>
    <t>M. KHOLID </t>
  </si>
  <si>
    <t>RUSMANTO </t>
  </si>
  <si>
    <t>RUSMAN AZIZ SANTOS </t>
  </si>
  <si>
    <t>Pembayaran 14 unit Lincoln 1C4D-B </t>
  </si>
  <si>
    <t>pelunasan 19unit inv 005 </t>
  </si>
  <si>
    <t>pelunasan 11 unit inv 005 </t>
  </si>
  <si>
    <t>Accu kering 12 V 10 AH 34 pcs,Oli Mesran Sae 20-50 (Project BNPB 75 unit pompa)</t>
  </si>
  <si>
    <t>Carter 1 unit CDD pengiriman Oriental Safe solo - bandung</t>
  </si>
  <si>
    <t>Klem Selang 2" utk suction hose 1,5" (Project BNPB 75 unit Pompa</t>
  </si>
  <si>
    <t>Oli Mesran Super 20-50(1 Liter) 70 pcs / Project BNPB 75 unit pompa</t>
  </si>
  <si>
    <t>Accu kering 12 V 10 AH 42 PCS ( Project BNPB 75 unit pompa)</t>
  </si>
  <si>
    <t>GRANDPRIMA/MANADO TJITROSANTOSO SION</t>
  </si>
  <si>
    <t>Logan A3CK WONG TJHIU SIEN </t>
  </si>
  <si>
    <t>brankas HENDRY HARYANTO </t>
  </si>
  <si>
    <t>Bhn Pmbntu SAN SOL O Semen Gresik </t>
  </si>
  <si>
    <t>Bhn Bku SAN SOLO ATMI SOLO PT </t>
  </si>
  <si>
    <t>ATMI SOLO PT</t>
  </si>
  <si>
    <t>Insurance Import Mlock </t>
  </si>
  <si>
    <t>Krim brng Oriental SAN SOLO repir prd</t>
  </si>
  <si>
    <t xml:space="preserve">Partition Work dan Wall Finishing </t>
  </si>
  <si>
    <t>Shimpemnt Medan Ngadimin </t>
  </si>
  <si>
    <t>Hose Nozzle MCH 1,5"+Variable Spray 1,5"</t>
  </si>
  <si>
    <t>Pengriman Dwi Pratama </t>
  </si>
  <si>
    <t>Krim ke Graha Teknik </t>
  </si>
  <si>
    <t>Transport HCK HINDRA CAHYADI KUR</t>
  </si>
  <si>
    <t>Rep &amp; Jamu HINDRA CAHYADI KUR</t>
  </si>
  <si>
    <t>MARI JAYA JAMBI </t>
  </si>
  <si>
    <t>uang mkan ade ADE </t>
  </si>
  <si>
    <t>uang makan agus f AGUS FRIYATNA </t>
  </si>
  <si>
    <t>uang makan lasmin LASMIN </t>
  </si>
  <si>
    <t>uang makan kholid M. KHOLID </t>
  </si>
  <si>
    <t>uang makan rusmant RUSMANTO </t>
  </si>
  <si>
    <t>uang makan aziz RUSMAN AZIZ SANTOS</t>
  </si>
  <si>
    <t>RIKI FITRIA KUSUMA </t>
  </si>
  <si>
    <t>E CUSTOMER DWIN AWA, BANDUNG </t>
  </si>
  <si>
    <t>Salary Sep 19 ADE </t>
  </si>
  <si>
    <t>Salary Sep 19 AGUS FRIYATNA </t>
  </si>
  <si>
    <t>Salary Sep 19 LASMIN </t>
  </si>
  <si>
    <t>Salary Sep 19 M. KHOLID </t>
  </si>
  <si>
    <t>Salary Sep 19 RUSMANTO </t>
  </si>
  <si>
    <t>Salary Sep 19 BUDI SETIAWAN </t>
  </si>
  <si>
    <t>Salary Sep 19 YANTY </t>
  </si>
  <si>
    <t>Salary Sep 19 NIKKOLA WOENTANIA </t>
  </si>
  <si>
    <t>Salary Sep 19 UNUN WIJAYA </t>
  </si>
  <si>
    <t>Salary Sep 19 RETNO SUMEKAR </t>
  </si>
  <si>
    <t>Salary Sep 19 ROHMAT </t>
  </si>
  <si>
    <t>Salary Sep 19 WAGIYANTO </t>
  </si>
  <si>
    <t>Salary Sep 19 ADIWIRYA HADISAPUT</t>
  </si>
  <si>
    <t>Salary Sep 19 ANDY FOEAD WIRYA </t>
  </si>
  <si>
    <t>Salary Sep 19 VIVI FITRIA HARTOM</t>
  </si>
  <si>
    <t>Salary Sep 19 AHMAD NUR ROHMAN </t>
  </si>
  <si>
    <t xml:space="preserve">byr stnk B9299 </t>
  </si>
  <si>
    <t>BAKAT KARYA KONSTR</t>
  </si>
  <si>
    <t>Salary Sep 19 ATMODJO SANTOSO </t>
  </si>
  <si>
    <t>Salary Sep 19 SHIRLEY TAMTOMO DR</t>
  </si>
  <si>
    <t>Salary Sep 19 NG MEI FOENG </t>
  </si>
  <si>
    <t>Salary Sep 19 DAVID BAMBANG PURW</t>
  </si>
  <si>
    <t>Salary Sep 19 HAMDANI SS </t>
  </si>
  <si>
    <t>Salary Sep 19 ADJI PRIYOMBODO </t>
  </si>
  <si>
    <t>Salary Sep 19 RIZKY ADI SETIAWAN</t>
  </si>
  <si>
    <t>Salary Sep 19 MIKHAEL ARDHYAN WI</t>
  </si>
  <si>
    <t>Salary Sep 19 SIDIK ADJI PRABOWO</t>
  </si>
  <si>
    <t>Salary Sep 19 DANNY AGUS WAHYUDI</t>
  </si>
  <si>
    <t>Salary Sep 19 ERWAN PURWADI </t>
  </si>
  <si>
    <t>Salary Sep 19 RICHI PANI PUTRA </t>
  </si>
  <si>
    <t>Salary Sep 19 HERDARMA WAHYU ADH</t>
  </si>
  <si>
    <t>Salary Sep 19 FATKHURROHMAN </t>
  </si>
  <si>
    <t>Salary Sep 19 RUSMAN AZIZ SANTOS</t>
  </si>
  <si>
    <t>Transp Sep 19 STEVEN WIJAYA </t>
  </si>
  <si>
    <t>Salary Sep 19 MAURICIANO VICTORI</t>
  </si>
  <si>
    <t>MUHAMMAD RIZKI</t>
  </si>
  <si>
    <t>NOVA SULISTYO</t>
  </si>
  <si>
    <t>ARIF SANJANI</t>
  </si>
  <si>
    <t>GUNAWAN GUSTI </t>
  </si>
  <si>
    <t>PLN SOLO RIZKY ADI SETIAWAN</t>
  </si>
  <si>
    <t>PLN Jakarta</t>
  </si>
  <si>
    <t>Biaya admin Pinjaman Bank Bumi Artha</t>
  </si>
  <si>
    <t>Pinjaman Bumi Artha untuk beli Ruko</t>
  </si>
  <si>
    <t>Utang Bank Bumi Artha</t>
  </si>
  <si>
    <t>Pajak atas bunga bank</t>
  </si>
  <si>
    <t>Trf dari Mandiri 98</t>
  </si>
  <si>
    <t>PT ECART WEBPORTAL INDONESIA</t>
  </si>
  <si>
    <t>Komisi Proyek</t>
  </si>
  <si>
    <t xml:space="preserve"> PANAH PERDANA LOGISINDO</t>
  </si>
  <si>
    <t>Freight Protek</t>
  </si>
  <si>
    <t>Import Fee Protek</t>
  </si>
  <si>
    <t>Komisi Antonius Yudi</t>
  </si>
  <si>
    <t>Airpay International Indonesia</t>
  </si>
  <si>
    <t>Payment Driklux</t>
  </si>
  <si>
    <t>Atmi Kreasi Prima</t>
  </si>
  <si>
    <t>Travel Singgih</t>
  </si>
  <si>
    <t>Transport Singgih</t>
  </si>
  <si>
    <t>Uang Makan 2-13 September</t>
  </si>
  <si>
    <t>Mini Striker - Uno Mandiri Prima</t>
  </si>
  <si>
    <t>Zhield Inti Indonesia</t>
  </si>
  <si>
    <t>Cahaya Cipta Abadi - Hall Button</t>
  </si>
  <si>
    <t>IMB Solo</t>
  </si>
  <si>
    <t>Uang Makan 15-21 September</t>
  </si>
  <si>
    <t>Mini Striker - Uno Mandiri Prima - double Payment</t>
  </si>
  <si>
    <t>Uang Makan Dani</t>
  </si>
  <si>
    <t>Gaji Uzia</t>
  </si>
  <si>
    <t>Gaji Yeni</t>
  </si>
  <si>
    <t>Gaji Suwanto</t>
  </si>
  <si>
    <t>Ahmad Zulkfli</t>
  </si>
  <si>
    <t>Bank sulteng</t>
  </si>
  <si>
    <t>Materai</t>
  </si>
  <si>
    <t>Admin Penutupan bank UOB</t>
  </si>
  <si>
    <t>Sales di Sept 2019</t>
  </si>
  <si>
    <t>Pembelian inventory di Sept 2019</t>
  </si>
  <si>
    <t>CoGS atas sales di Sept 2019</t>
  </si>
  <si>
    <t>Fixed asset di Jakarta</t>
  </si>
  <si>
    <t>Kategori</t>
  </si>
  <si>
    <t>Nama</t>
  </si>
  <si>
    <t>Quantity</t>
  </si>
  <si>
    <t>Price</t>
  </si>
  <si>
    <t>Total Value</t>
  </si>
  <si>
    <t>Depr. Date (Tax)</t>
  </si>
  <si>
    <t>Depr. Period</t>
  </si>
  <si>
    <t>Peralatan Kantor</t>
  </si>
  <si>
    <t>Lift</t>
  </si>
  <si>
    <t>Renovasi Kantor</t>
  </si>
  <si>
    <t>Mesin dan peralatan</t>
  </si>
  <si>
    <t>Daikin STNE25MV (RNE25MV14)</t>
  </si>
  <si>
    <t>Daikin STNE25MV (RNE15MV14)</t>
  </si>
  <si>
    <t>Daikin STNE25MV (RNE35MV14)</t>
  </si>
  <si>
    <t>Daikin STNE25MV (RNE50MV14)</t>
  </si>
  <si>
    <t>Toto U57</t>
  </si>
  <si>
    <t>Laptop HP 14 inch BP 029</t>
  </si>
  <si>
    <t>Laptop HP Pro 280 G3</t>
  </si>
  <si>
    <t>Meeting table (8 seaters)</t>
  </si>
  <si>
    <t>Sales Workstation</t>
  </si>
  <si>
    <t>Manager and admin L shaped Leg 1800 W GZ 50</t>
  </si>
  <si>
    <t>Manager and admin L shaped Leg 1500 W GZ 50</t>
  </si>
  <si>
    <t>Meeting table (10 seaters)</t>
  </si>
  <si>
    <t>Manager and admin L shaped Leg 1800 W GZ 38</t>
  </si>
  <si>
    <t>Manager and admin L shaped Leg 1500 W GZ 38</t>
  </si>
  <si>
    <t>Meeting area for agent training table</t>
  </si>
  <si>
    <t>forklift TOYOTA EX ONDA MEGA INDUSTRI</t>
  </si>
  <si>
    <t>Truk</t>
  </si>
  <si>
    <t>Fixed asset di Solo</t>
  </si>
  <si>
    <t>Mesin</t>
  </si>
  <si>
    <t>Mixer</t>
  </si>
  <si>
    <t>Sprayer</t>
  </si>
  <si>
    <t>Moulding</t>
  </si>
  <si>
    <t>Forklift solo</t>
  </si>
  <si>
    <t>Ruko Grogol Permai B4</t>
  </si>
  <si>
    <t>Beban Penyusutan Bangunan - JKT</t>
  </si>
  <si>
    <t>Beban Penyusutan Peralatan Kantor - JKT</t>
  </si>
  <si>
    <t>Beban  Penyusutan Kendaraan/alat berat - JKT</t>
  </si>
  <si>
    <t>Beban Penyusutan Bangunan - Solo</t>
  </si>
  <si>
    <t>Beban Penyusutan Mesin - Solo</t>
  </si>
  <si>
    <t>Beban Penyusutan Peralatan Kantor - Solo</t>
  </si>
  <si>
    <t>Beban Penyusutan Kendaraan/alat berat - Solo</t>
  </si>
  <si>
    <t>Akumulasi Penyusutan Bangunan - JKT</t>
  </si>
  <si>
    <t>Akumulasi Penyusutan Peralatan Kantor - JKT</t>
  </si>
  <si>
    <t>Akumulasi Penyusutan Kendaraan/alat berat - JKT</t>
  </si>
  <si>
    <t>Akumulasi Penyusutan Bangunan - Solo</t>
  </si>
  <si>
    <t>Akumulasi Penyusutan Mesin - Solo</t>
  </si>
  <si>
    <t>Akumulasi Penyusutan Peralatan Kantor - Solo</t>
  </si>
  <si>
    <t>Akumulasi Penyusutan Kendaraan/alat berat - Solo</t>
  </si>
  <si>
    <t>Penyusutan di Sept 2019</t>
  </si>
  <si>
    <t>Bea Impor</t>
  </si>
  <si>
    <t>PPn Masukan Impor</t>
  </si>
  <si>
    <t>PPH Import</t>
  </si>
  <si>
    <t>Biaya import</t>
  </si>
  <si>
    <t>1.00</t>
  </si>
  <si>
    <t>Comm to Xitadel</t>
  </si>
  <si>
    <t>Payment to CET</t>
  </si>
  <si>
    <t>Keuntungan Kurs</t>
  </si>
  <si>
    <t>Mobil dari Pak San</t>
  </si>
  <si>
    <t>Mobil dari Pak Ngadimin</t>
  </si>
  <si>
    <t>Mobil dari Ng Mei Fong</t>
  </si>
  <si>
    <t>Biaya Penjualan - HPP</t>
  </si>
  <si>
    <t>611034-0</t>
  </si>
  <si>
    <t>711034-0</t>
  </si>
  <si>
    <t>Kendaraan</t>
  </si>
  <si>
    <t>Innova</t>
  </si>
  <si>
    <t>HRV</t>
  </si>
  <si>
    <t>Wong Tjhiu Sien</t>
  </si>
  <si>
    <t>Hendry Haryanto</t>
  </si>
  <si>
    <t>Jordan Liono</t>
  </si>
  <si>
    <t>Prima Jaya Mandiri</t>
  </si>
  <si>
    <t>Total Fire</t>
  </si>
  <si>
    <t>PT Bakat Karya Konstruksi</t>
  </si>
  <si>
    <t>CV Prima Jaya Mandiri</t>
  </si>
  <si>
    <t>CV Tujuh Samudra</t>
  </si>
  <si>
    <t>PT Kuliner Bersama Sukses</t>
  </si>
  <si>
    <t>PT Limpah Sejahtera</t>
  </si>
  <si>
    <t>Tatang Halim</t>
  </si>
  <si>
    <t>PT Paramount Propertindo</t>
  </si>
  <si>
    <t>PT Bintang Indah Karya Cemerlang</t>
  </si>
  <si>
    <t>Fukuyama Transporting Indonesia</t>
  </si>
  <si>
    <t>PT Mitra Karya Sentosa</t>
  </si>
  <si>
    <t>Fery Dwi Rahmanto</t>
  </si>
  <si>
    <t>Sinode Gereja Bethany</t>
  </si>
  <si>
    <t>Kusmanto(Pak Tan)</t>
  </si>
  <si>
    <t>Penyesuaian Hutang</t>
  </si>
  <si>
    <t>Cruze Interior Design(andrew)</t>
  </si>
  <si>
    <t>CV RK Jaya Ekspress (Dapit Meiriko)</t>
  </si>
  <si>
    <t>PT Ricakusuma Lestari Abadi</t>
  </si>
  <si>
    <t>Opank</t>
  </si>
  <si>
    <t>Roda Jaya Indonesia</t>
  </si>
  <si>
    <t>Satu Dimensi</t>
  </si>
  <si>
    <t>PT Cahaya Cipta Abadi</t>
  </si>
  <si>
    <t>PT UNO Mandiri Prima</t>
  </si>
  <si>
    <t>PT Satria Antaran Prima</t>
  </si>
  <si>
    <t>UD Sumber Abadi Jaya</t>
  </si>
  <si>
    <t>SERVICE FOR FIRE FIGHTING</t>
  </si>
  <si>
    <t>QUAD WATCH WINDER</t>
  </si>
  <si>
    <t>HIGH PRESSURE PUMP 6HP HONDA GASOLINE TWIN IMPELLER</t>
  </si>
  <si>
    <t>BRANCHPIPE JET SPRAY 1.5 MAC</t>
  </si>
  <si>
    <t>HOSE POLYESTER 1.5 X 20M C/W MAC COUPLING</t>
  </si>
  <si>
    <t>HOSE SUCTION 5 MTR PVC 1.5 C/W BSP COUPLING</t>
  </si>
  <si>
    <t>FIRE SPRINKLER SYSTEM</t>
  </si>
  <si>
    <t>ADAPTOR BRASS 1.5 FNHT &amp; 1.5 MMAC</t>
  </si>
  <si>
    <t>COUPLING SET MALE-FEMALE NPSH 1.5</t>
  </si>
  <si>
    <t>ADAPTOR BRASS 1.5 FBSP &amp; 1.5 MMAC</t>
  </si>
  <si>
    <t>PUMP FW 2.5HP C/W POLYESTER HOSE 1.5X20M W/ SUCTION HOSE 3M &amp; NOZZLE</t>
  </si>
  <si>
    <t>PUMP AU 2.5HP C/W POLYESTER HOSE 1.5X20M W/ SUCTION HOSE 3M &amp; NOZZLE</t>
  </si>
  <si>
    <t>NOZZLE MAC 1.5 WITH VARIABLE SPRAY</t>
  </si>
  <si>
    <t>PUMP MS 2HP C/W POLYESTER HOSE 1.5X20M W/ SUCTION HOSE 3M &amp; NOZZLE</t>
  </si>
  <si>
    <t>PUMP CA 6HP C/W SUCTION HOSE, NOZZLE, STRAINER &amp; POLYESTER HOSE 1.5X20M</t>
  </si>
  <si>
    <t>SUCTION HOSE 1.5</t>
  </si>
  <si>
    <t>HOSE CLAMP 2</t>
  </si>
  <si>
    <t>NOMEX FLASH HOOD WHITE</t>
  </si>
  <si>
    <t>POLYESTER HOSE 1.5X 30M</t>
  </si>
  <si>
    <t>ONION WATER TANK 500 LITER PVC W/ 1.5 OUTLET</t>
  </si>
  <si>
    <t>TENDA PLETON 6X14X3 MTR</t>
  </si>
  <si>
    <t>FOAM WATER MIXER 2</t>
  </si>
  <si>
    <t>DISCHARGE NOZZLE ALUMINUM 2 BSP FOR FOAM WATER MIX</t>
  </si>
  <si>
    <t>BACKPACK FIRE EXTINGUISHER 19 LTR</t>
  </si>
  <si>
    <t>SUCTION HOSE FOAM 1 X 1.5 MTR W/ FILTER</t>
  </si>
  <si>
    <t>ADAPTOR STORZ 2 THREAD ALUM</t>
  </si>
  <si>
    <t>COUPLING STORZ 1.5 TAIL ALUM</t>
  </si>
  <si>
    <t>HOSE RUBBER SYNTEX 1.5 X 20 MTR C/W STORZ C</t>
  </si>
  <si>
    <t>Penyesuaian Stock Solo</t>
  </si>
  <si>
    <t>Onkir Brangkas PTAN</t>
  </si>
  <si>
    <t>Pelunasan piitang</t>
  </si>
  <si>
    <t>PT Asiaparts Indotech</t>
  </si>
  <si>
    <t>Pajak Beli Ruko</t>
  </si>
  <si>
    <t>Pembayaran Piutang Graha Emporium</t>
  </si>
  <si>
    <t>Trf ke BCA 777</t>
  </si>
  <si>
    <t>Perlengkapan kantor Solo</t>
  </si>
  <si>
    <t>Perlengkapan kantor SBY</t>
  </si>
  <si>
    <t>Transport Santoso</t>
  </si>
  <si>
    <t>Transport Shirley Tamtomo</t>
  </si>
  <si>
    <t>Maintenance kantor SBY</t>
  </si>
  <si>
    <t>Bahan distribusi untuk penjualan</t>
  </si>
  <si>
    <t>Pembayaran hand pallet</t>
  </si>
  <si>
    <t>Payment adaptor coupling</t>
  </si>
  <si>
    <t>Iuran komplek ruko grogol</t>
  </si>
  <si>
    <t>Payment to total fire</t>
  </si>
  <si>
    <t>Adapator 1,5 Male</t>
  </si>
  <si>
    <t>DP Fumigasi export</t>
  </si>
  <si>
    <t>Payment to Atmi Solo</t>
  </si>
  <si>
    <t>Perjalanan JKT - SBT</t>
  </si>
  <si>
    <t>Payment to ricakusuma Lestari Abadi</t>
  </si>
  <si>
    <t>Pelunasan Showroom SBY</t>
  </si>
  <si>
    <t>bea Masuk</t>
  </si>
  <si>
    <t>Pengiriman ke PT Wira Agung Abadi</t>
  </si>
  <si>
    <t>Konsumsi Kantor JKT</t>
  </si>
  <si>
    <t>Transport Kantor JKT</t>
  </si>
  <si>
    <t>Trf dana untuk Proj.com</t>
  </si>
  <si>
    <t>Iklan di Jobstreet</t>
  </si>
  <si>
    <t>Payment CV Prima</t>
  </si>
  <si>
    <t>Payment CV Tujuh Samudra</t>
  </si>
  <si>
    <t>Uang Makan Rusmanto</t>
  </si>
  <si>
    <t>Uang Makan Rusman Aziz</t>
  </si>
  <si>
    <t>Pelunasan Bakat Karya</t>
  </si>
  <si>
    <t>Hotel Ciputra 3 Malam</t>
  </si>
  <si>
    <t>Pembayaran Piutang PT Dwinawa</t>
  </si>
  <si>
    <t>beban STP PPH</t>
  </si>
  <si>
    <t>Pembayaran De Java Karya Wisesa</t>
  </si>
  <si>
    <t>PPH 21</t>
  </si>
  <si>
    <t>Ongkir Rainer</t>
  </si>
  <si>
    <t>uang Muka Ke Bangka</t>
  </si>
  <si>
    <t>Pembayarna hutang</t>
  </si>
  <si>
    <t>Comfo Safe Manufacturing</t>
  </si>
  <si>
    <t>Pembayaran Hutang</t>
  </si>
  <si>
    <t>Listrik dan PDAM</t>
  </si>
  <si>
    <t>Perjalanan Dinas Andi Foed</t>
  </si>
  <si>
    <t>Iuran komplek SBY</t>
  </si>
  <si>
    <t>Delapan Cahaya Sukses</t>
  </si>
  <si>
    <t>Cicilan truk colt diesel</t>
  </si>
  <si>
    <t>PT Jaya Global Lintas Samudera</t>
  </si>
  <si>
    <t>Tas koper SAN 2018</t>
  </si>
  <si>
    <t>Iklan produk SAN</t>
  </si>
  <si>
    <t>DP 1 Lift Barang</t>
  </si>
  <si>
    <t>Biaya Operasional Ng Mei Fong</t>
  </si>
  <si>
    <t>PPh Pasal 25</t>
  </si>
  <si>
    <t>Telkom JKT</t>
  </si>
  <si>
    <t>Listrik Jateng</t>
  </si>
  <si>
    <t>Kartu Halo HCK</t>
  </si>
  <si>
    <t>Perjalanan Dinas ke Surabaya</t>
  </si>
  <si>
    <t>E-Toll</t>
  </si>
  <si>
    <t>Perjalanan Dinas ke Amsterdam</t>
  </si>
  <si>
    <t>Pelunasan Panitia Lelang</t>
  </si>
  <si>
    <t>PT Tiga Rekan</t>
  </si>
  <si>
    <t>bank Admin</t>
  </si>
  <si>
    <t>PT Kayu Perkasa Raya</t>
  </si>
  <si>
    <t>Pelunasan PT Kayu Perkasa Raya</t>
  </si>
  <si>
    <t>Transport Ng Mei Fong</t>
  </si>
  <si>
    <t>Biaya Sertifikat</t>
  </si>
  <si>
    <t>San Alpen David Bambang</t>
  </si>
  <si>
    <t>Uang Makan Agus Friyatna</t>
  </si>
  <si>
    <t>San Alpen Mauriciano</t>
  </si>
  <si>
    <t>Pembelian Tangki Air Onion 500 ltr</t>
  </si>
  <si>
    <t>Pembelian Tenda Pleton</t>
  </si>
  <si>
    <t xml:space="preserve">Pembelian tanah di wirogunan pembayaran tahap I luas 960 M </t>
  </si>
  <si>
    <t>perjalanan Dinas ke Solo</t>
  </si>
  <si>
    <t>Uang Muka Puspek ke 2</t>
  </si>
  <si>
    <t>Pelunasan piutang</t>
  </si>
  <si>
    <t>James Bakrie</t>
  </si>
  <si>
    <t>Penginapan untuk Heidi S</t>
  </si>
  <si>
    <t>Frame Etna 1 CK</t>
  </si>
  <si>
    <t>pelunasan Fumigasi export</t>
  </si>
  <si>
    <t>Frame Etna 1 CK Standard SAN Solo</t>
  </si>
  <si>
    <t>Frame Etna 1 CK Gun Safe SAN Solo</t>
  </si>
  <si>
    <t>Perjalanan dinas ke Pasuruan</t>
  </si>
  <si>
    <t>Perlengkapan operasional SAN SBY</t>
  </si>
  <si>
    <t>Makan dengan team Indosan</t>
  </si>
  <si>
    <t>Tiket Nova, Markoni, Paulus dan Maemunah</t>
  </si>
  <si>
    <t>Pengiriman ke Gemilang Asrimaju</t>
  </si>
  <si>
    <t>Karton Box</t>
  </si>
  <si>
    <t>Pelunasan hutang</t>
  </si>
  <si>
    <t>Dempul</t>
  </si>
  <si>
    <t>Tenda Pleton</t>
  </si>
  <si>
    <t>Handling Export</t>
  </si>
  <si>
    <t>Pebayaran STP PPN Mei 2018</t>
  </si>
  <si>
    <t>PPN dan PPH Import</t>
  </si>
  <si>
    <t>Opearsional SAN Solo</t>
  </si>
  <si>
    <t>Pengiriman Barang Sulaiman</t>
  </si>
  <si>
    <t>Handle Profile,Handle Trident</t>
  </si>
  <si>
    <t>Konsumsi Kantor Jakarta</t>
  </si>
  <si>
    <t>Buku Bank Baru</t>
  </si>
  <si>
    <t>Setoran tunai untuk beban distribusi</t>
  </si>
  <si>
    <t>TNT - Kirim dokumen ke Protek</t>
  </si>
  <si>
    <t xml:space="preserve">Admin bank </t>
  </si>
  <si>
    <t>Fadillah Furniture</t>
  </si>
  <si>
    <t xml:space="preserve">Pembayaran hutang </t>
  </si>
  <si>
    <t>Perjalanan dinas Paulus HW</t>
  </si>
  <si>
    <t>Pelunasan Piutang</t>
  </si>
  <si>
    <t>Distribusi</t>
  </si>
  <si>
    <t>Andri Budiman Wiraharjo</t>
  </si>
  <si>
    <t>Telkom Jkt</t>
  </si>
  <si>
    <t>Badan Nasional Penanggulangan Bencana</t>
  </si>
  <si>
    <t>Pindah dana bank Bumi Artha ke BCA</t>
  </si>
  <si>
    <t>Bayar Hutang</t>
  </si>
  <si>
    <t>Makan tim Sales</t>
  </si>
  <si>
    <t>Stempel SAN</t>
  </si>
  <si>
    <t xml:space="preserve">Kue ultah </t>
  </si>
  <si>
    <t>Shipment Import</t>
  </si>
  <si>
    <t>PT Amartha Mikro Fintek - Sulawesi Selatan</t>
  </si>
  <si>
    <t>Container DRI II ( 1 Dus/128 pcs/32 Strip)</t>
  </si>
  <si>
    <t>Notebook Asus ROG G 531GU - 1766HIT</t>
  </si>
  <si>
    <t>Logo Stiker</t>
  </si>
  <si>
    <t>Service Mobil PT Etika Sejahtera</t>
  </si>
  <si>
    <t>Bayar hutang</t>
  </si>
  <si>
    <t>Kembalian lebih bayar piutang</t>
  </si>
  <si>
    <t>Perjalanan dinas</t>
  </si>
  <si>
    <t>CCTV SAN Surabaya</t>
  </si>
  <si>
    <t>Ongkir Monroe</t>
  </si>
  <si>
    <t>Bayar hutang import</t>
  </si>
  <si>
    <t>Shanghai Huiying Industry.Co.LTD</t>
  </si>
  <si>
    <t>Tokped Yanty</t>
  </si>
  <si>
    <t>Tokped Adiwirya</t>
  </si>
  <si>
    <t>Tokped Andy Foed</t>
  </si>
  <si>
    <t>Tokped Budi Setiawan</t>
  </si>
  <si>
    <t>Kembalian lebih bayar hutang</t>
  </si>
  <si>
    <t>Pengiriman Barang/Beban distribusi - PT Hartoshi Indo Pratama</t>
  </si>
  <si>
    <t>Salary Oct'19 - Atmodjo Santoso</t>
  </si>
  <si>
    <t>Salary Oct'19 - Shirley</t>
  </si>
  <si>
    <t>Salary Oct'19 - Ng Mei Fong</t>
  </si>
  <si>
    <t>Salary Oct'19 - Adiwirya</t>
  </si>
  <si>
    <t>Salary Oct'19 - David Bambang</t>
  </si>
  <si>
    <t>Salary Oct'19 - Hamdani</t>
  </si>
  <si>
    <t>Salary Oct'19 - Andy Foed</t>
  </si>
  <si>
    <t>Salary Oct'19 - Wagiyanto</t>
  </si>
  <si>
    <t>Salary Oct'19 - Budi Setiawan</t>
  </si>
  <si>
    <t>Salary Oct'19 - yanty</t>
  </si>
  <si>
    <t>Salary Oct'19 - Nikko</t>
  </si>
  <si>
    <t>Salary Oct'19 - Mauriciano</t>
  </si>
  <si>
    <t>Salary Oct'19 - unun</t>
  </si>
  <si>
    <t>Salary Oct'19 - Retno</t>
  </si>
  <si>
    <t>Salary Oct'19 - Rohmat</t>
  </si>
  <si>
    <t>Salary Oct'19 - Ahmad Nur</t>
  </si>
  <si>
    <t>Salary Oct'19 - Adji Priyo</t>
  </si>
  <si>
    <t>Salary Oct'19 - Rizki Adi setiawan</t>
  </si>
  <si>
    <t>Salary Oct'19 - Mikhael</t>
  </si>
  <si>
    <t>Salary Oct'19 - Sidik Adji</t>
  </si>
  <si>
    <t>Salary Oct'19 - Danny Agus</t>
  </si>
  <si>
    <t>Salary Oct'19 - Erwan Purwadi</t>
  </si>
  <si>
    <t>Salary Oct'19 - Richi Pani Putra</t>
  </si>
  <si>
    <t>Salary Oct'19 - herdarma</t>
  </si>
  <si>
    <t>Salary Oct'19 - Fakhturoman</t>
  </si>
  <si>
    <t>Salary Oct'19 - Ade</t>
  </si>
  <si>
    <t>Salary Oct'19 - Agus Friyatna</t>
  </si>
  <si>
    <t>Salary Oct'19 - Lasmin</t>
  </si>
  <si>
    <t>Salary Oct'19 - kholid</t>
  </si>
  <si>
    <t>Salary Oct'19 - Rusmanto</t>
  </si>
  <si>
    <t>Salary Oct'19 - Rusman Aziz</t>
  </si>
  <si>
    <t>Salary Oct'19 - Steven Wijaya</t>
  </si>
  <si>
    <t>Salary Oct'19 - Riki Wahyu</t>
  </si>
  <si>
    <t>Salary Oct'19 - Paulus HW</t>
  </si>
  <si>
    <t>Salary Oct'19 - Arif Sanjani</t>
  </si>
  <si>
    <t>Salary Oct'19 - Nova Sulistyo</t>
  </si>
  <si>
    <t>Salary Oct'19 - Muhammad Rizki</t>
  </si>
  <si>
    <t>Kelebihan bayar - PT Hartoshi Indo Pratama</t>
  </si>
  <si>
    <t>Cicilan HP Karyawan</t>
  </si>
  <si>
    <t>Buku Cek</t>
  </si>
  <si>
    <t>Mobiak</t>
  </si>
  <si>
    <t>Pembayaran hutang</t>
  </si>
  <si>
    <t>Kirim produk repair</t>
  </si>
  <si>
    <t>Kirim ke solo dan semarang</t>
  </si>
  <si>
    <t>Petty cash SAN solo</t>
  </si>
  <si>
    <t>Jasa TNT Express</t>
  </si>
  <si>
    <t>Pengiriman CV Matahari</t>
  </si>
  <si>
    <t>Pembelian barang di Oktober</t>
  </si>
  <si>
    <t>The Trekkers</t>
  </si>
  <si>
    <t>Mitra Mandiri Tenda</t>
  </si>
  <si>
    <t>Makmur Service</t>
  </si>
  <si>
    <t>PT Zheld Inti Indonesia</t>
  </si>
  <si>
    <t>CoGS Oktober 2019</t>
  </si>
  <si>
    <t>Pembayaran dari khandar Antung</t>
  </si>
  <si>
    <t>Pindah Dana Mandiri 8898-8899</t>
  </si>
  <si>
    <t>Pembayaran dari Rudolf</t>
  </si>
  <si>
    <t>Rudolf Sularto M</t>
  </si>
  <si>
    <t>Pembayaran Custoemr Iriana</t>
  </si>
  <si>
    <t>Uang Muka Di Terima Customer Belom di Invoice</t>
  </si>
  <si>
    <t>Jaya Power Makmur</t>
  </si>
  <si>
    <t>Radya Djaya Makmur INV P80-116-112</t>
  </si>
  <si>
    <t>Transfer Dari Limpah Sejahtera INV 1.192.1</t>
  </si>
  <si>
    <t>Djolie Trisno INV 1.233.1-00065</t>
  </si>
  <si>
    <t>Djolie Trisno</t>
  </si>
  <si>
    <t>Setor Kliring  / B Admin Bank</t>
  </si>
  <si>
    <t>Pindah Dana Mandiri 8899-8898</t>
  </si>
  <si>
    <t>Tatang Halim INV 1.196.1</t>
  </si>
  <si>
    <t>Transfer Gabungan INV 1.128.2 &amp; 1.128.1</t>
  </si>
  <si>
    <t xml:space="preserve">B Admin Bank </t>
  </si>
  <si>
    <t>Bea Materai</t>
  </si>
  <si>
    <t>Pembayaran Vendor Pembelian Barang Fire</t>
  </si>
  <si>
    <t>Maintenane Lift</t>
  </si>
  <si>
    <t>Air Freight Mlock Belanda, Clearance Mlock</t>
  </si>
  <si>
    <t>Pengiriman Dokumen</t>
  </si>
  <si>
    <t>Uang Makan Danny Trf ke Yenny</t>
  </si>
  <si>
    <t>B adin bank</t>
  </si>
  <si>
    <t xml:space="preserve">Perjalanan Dinas Pak Singgih Jkt Solo </t>
  </si>
  <si>
    <t>Trasnport Pak Singgih</t>
  </si>
  <si>
    <t>Polyester Fire Hose 1,5" x 30</t>
  </si>
  <si>
    <t>pembelian barang fire</t>
  </si>
  <si>
    <t>Anugrah Jaya Utama</t>
  </si>
  <si>
    <t>5000 Kg tepung Diatomae</t>
  </si>
  <si>
    <t>Perjalanan dinas ke Pekanbaru-buri-dumai</t>
  </si>
  <si>
    <t>Shopee Review</t>
  </si>
  <si>
    <t xml:space="preserve">Roll up &amp; Banner Spanduk </t>
  </si>
  <si>
    <t>Tiket Pak Hamdani,Recaule Tiket,Tiket Heidi ke Bali Top Up Toll Jmput tamu</t>
  </si>
  <si>
    <t xml:space="preserve">Makan dng Team Sales </t>
  </si>
  <si>
    <t>Uzia Azaria</t>
  </si>
  <si>
    <t>Salary Markoni</t>
  </si>
  <si>
    <t>Kusmanto</t>
  </si>
  <si>
    <t>Salary Danni</t>
  </si>
  <si>
    <t>Salary Suwanto</t>
  </si>
  <si>
    <t>HCK</t>
  </si>
  <si>
    <t>Singgih</t>
  </si>
  <si>
    <t>Ferry</t>
  </si>
  <si>
    <t>Admin ATM BRI</t>
  </si>
  <si>
    <t>Admin BRI</t>
  </si>
  <si>
    <t>Pembebanan Bunga</t>
  </si>
  <si>
    <t>Uang Muka Project Pabrik Solo</t>
  </si>
  <si>
    <t>Pelunasan Ruko B4 Grogol</t>
  </si>
  <si>
    <t>Jasa Certification by chamber of commerce</t>
  </si>
  <si>
    <t xml:space="preserve">bayar Elbrush B 120 CK FA 120 </t>
  </si>
  <si>
    <t>Protek Manufacturing</t>
  </si>
  <si>
    <t>Bayar hutang ke Mobiak</t>
  </si>
  <si>
    <t>PT De java Karya Wisesa</t>
  </si>
  <si>
    <t>Penjualan di Oktober</t>
  </si>
  <si>
    <t>PT Subur Aryaduta Sukses</t>
  </si>
  <si>
    <t>CV Matahari</t>
  </si>
  <si>
    <t>PT Dwinawa Trijaya Sejahtera</t>
  </si>
  <si>
    <t>Balai Besar Laboratorium Kesehatan Jkt</t>
  </si>
  <si>
    <t>PT Tekno Bara Indonesia</t>
  </si>
  <si>
    <t>PT Vermont Interindo</t>
  </si>
  <si>
    <t>Bendahara Pengeluaran Kesatuan Pengelolaan Hutan Ketapang Utara</t>
  </si>
  <si>
    <t>PT Indo Metal</t>
  </si>
  <si>
    <t>Sainir (mari jaya)</t>
  </si>
  <si>
    <t>CV Duta Sarana</t>
  </si>
  <si>
    <t>Wagiyanto</t>
  </si>
  <si>
    <t>PT Mitra Yana Indonesia</t>
  </si>
  <si>
    <t>Product World Safety Co.LTD</t>
  </si>
  <si>
    <t>Xitadell PTE. LTD</t>
  </si>
  <si>
    <t>Pencatatan Hutang Bank Bumi Artha</t>
  </si>
  <si>
    <t>Transfer Dari PT Pulau Tiga Lestari Jaya INV 1.192.1</t>
  </si>
  <si>
    <t>Pelunasan dari total fire</t>
  </si>
  <si>
    <t>PPh 23 dari Bank Sulteng</t>
  </si>
  <si>
    <t>DP dari Khandar Antung karena lebih bayar</t>
  </si>
  <si>
    <t>DP Total Fire</t>
  </si>
  <si>
    <t>Pelunasan customer</t>
  </si>
  <si>
    <t>Realisasi - DP Comfo</t>
  </si>
  <si>
    <t>Realisasi - Pembelian Barang Produk Fire DP 30% - Protek Manufacturing Corp</t>
  </si>
  <si>
    <t>Uang Muka Pembelian LUOYANG MAKEACE OFFICE FURNITURE CO., LTD</t>
  </si>
  <si>
    <t>Penyesuaian Hutang berdasarkan data Pak Ferry</t>
  </si>
  <si>
    <t>Hutang Andy, perjalanan Dinas ke Solo</t>
  </si>
  <si>
    <t>Dark Grey Gloss ; Thiner ND</t>
  </si>
  <si>
    <t>Kartu nama SAN 10 box dan Greetings SAN</t>
  </si>
  <si>
    <t>Paket Full set Studio foro softbox lightting Lampu background, Umbrella</t>
  </si>
  <si>
    <t>Pembelian di Oktober</t>
  </si>
  <si>
    <t>Biaya Kirim Pontianak  - Settoff dgn Inv 1.221.1</t>
  </si>
  <si>
    <t>PT Fukuyama Transporting Indonesia</t>
  </si>
  <si>
    <t>Biaya angkut brankas - Sleman</t>
  </si>
  <si>
    <t>Biaya Kirim Jkt- Samarinda</t>
  </si>
  <si>
    <t>PT Shinta Inserve</t>
  </si>
  <si>
    <t>Biaya cargo Marine ----&gt; Asuransi Import CET</t>
  </si>
  <si>
    <t>Jasa pengiriman dokumen</t>
  </si>
  <si>
    <t>PT TNT Skypak International Express</t>
  </si>
  <si>
    <t>PT Wahan Anugerah Sukses Hineni</t>
  </si>
  <si>
    <t>Notepad SAN</t>
  </si>
  <si>
    <t>Biaya Jasa Air cargo - shipment CET 25 unit</t>
  </si>
  <si>
    <t>Melment F10</t>
  </si>
  <si>
    <t>PT. Pintu Mas Mulia Kimia</t>
  </si>
  <si>
    <t>Pelunasan Neon Box SAN SBY  -----&gt; nomor rekening berbeda</t>
  </si>
  <si>
    <t>Penyusutan di Oct 2019</t>
  </si>
  <si>
    <t>DIGITAL COMBINATION KEY EM2020 C/W AL3015 (M-LOCK)</t>
  </si>
  <si>
    <t>Penyeusaian Beban Impor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</si>
</sst>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Rp&quot;* #,##0_-;\-&quot;Rp&quot;* #,##0_-;_-&quot;Rp&quot;* &quot;-&quot;_-;_-@_-"/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mbria"/>
      <family val="1"/>
    </font>
    <font>
      <b/>
      <sz val="8"/>
      <color theme="1"/>
      <name val="Cambria"/>
      <family val="1"/>
    </font>
    <font>
      <sz val="8"/>
      <name val="Cambria"/>
      <family val="1"/>
    </font>
    <font>
      <sz val="8"/>
      <color rgb="FFFF0000"/>
      <name val="Cambria"/>
      <family val="1"/>
    </font>
    <font>
      <b/>
      <sz val="8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/>
    <xf numFmtId="0" fontId="2" fillId="0" borderId="3" xfId="0" applyFont="1" applyBorder="1"/>
    <xf numFmtId="0" fontId="2" fillId="0" borderId="4" xfId="0" applyFont="1" applyBorder="1"/>
    <xf numFmtId="0" fontId="3" fillId="0" borderId="3" xfId="0" applyFont="1" applyBorder="1"/>
    <xf numFmtId="0" fontId="3" fillId="0" borderId="4" xfId="0" applyFont="1" applyBorder="1"/>
    <xf numFmtId="0" fontId="4" fillId="0" borderId="3" xfId="0" applyFont="1" applyBorder="1"/>
    <xf numFmtId="0" fontId="2" fillId="0" borderId="4" xfId="0" quotePrefix="1" applyFont="1" applyBorder="1"/>
    <xf numFmtId="0" fontId="5" fillId="0" borderId="3" xfId="0" applyFont="1" applyBorder="1"/>
    <xf numFmtId="0" fontId="4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3" fillId="0" borderId="0" xfId="0" applyFont="1"/>
    <xf numFmtId="0" fontId="2" fillId="0" borderId="0" xfId="0" applyFont="1" applyAlignment="1"/>
    <xf numFmtId="41" fontId="2" fillId="0" borderId="0" xfId="1" applyFont="1"/>
    <xf numFmtId="0" fontId="2" fillId="0" borderId="7" xfId="0" applyFont="1" applyBorder="1" applyAlignment="1"/>
    <xf numFmtId="0" fontId="2" fillId="0" borderId="8" xfId="0" applyFont="1" applyBorder="1" applyAlignment="1"/>
    <xf numFmtId="38" fontId="2" fillId="0" borderId="8" xfId="2" applyNumberFormat="1" applyFont="1" applyFill="1" applyBorder="1"/>
    <xf numFmtId="38" fontId="2" fillId="0" borderId="9" xfId="2" applyNumberFormat="1" applyFont="1" applyFill="1" applyBorder="1"/>
    <xf numFmtId="0" fontId="2" fillId="0" borderId="10" xfId="0" applyFont="1" applyBorder="1" applyAlignment="1"/>
    <xf numFmtId="0" fontId="2" fillId="0" borderId="11" xfId="0" applyFont="1" applyBorder="1" applyAlignment="1"/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5" fontId="3" fillId="0" borderId="13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5" fontId="2" fillId="0" borderId="11" xfId="0" applyNumberFormat="1" applyFont="1" applyBorder="1" applyAlignment="1"/>
    <xf numFmtId="15" fontId="2" fillId="0" borderId="8" xfId="0" applyNumberFormat="1" applyFont="1" applyBorder="1" applyAlignment="1"/>
    <xf numFmtId="0" fontId="2" fillId="0" borderId="0" xfId="0" quotePrefix="1" applyFont="1" applyBorder="1"/>
    <xf numFmtId="41" fontId="2" fillId="0" borderId="4" xfId="1" quotePrefix="1" applyFont="1" applyBorder="1"/>
    <xf numFmtId="0" fontId="4" fillId="2" borderId="3" xfId="0" applyFont="1" applyFill="1" applyBorder="1"/>
    <xf numFmtId="0" fontId="2" fillId="2" borderId="4" xfId="0" applyFont="1" applyFill="1" applyBorder="1"/>
    <xf numFmtId="0" fontId="2" fillId="2" borderId="3" xfId="0" applyFont="1" applyFill="1" applyBorder="1"/>
    <xf numFmtId="0" fontId="2" fillId="2" borderId="4" xfId="0" quotePrefix="1" applyFont="1" applyFill="1" applyBorder="1"/>
    <xf numFmtId="41" fontId="2" fillId="2" borderId="4" xfId="1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2" fillId="3" borderId="4" xfId="0" applyFont="1" applyFill="1" applyBorder="1"/>
    <xf numFmtId="41" fontId="3" fillId="0" borderId="2" xfId="1" applyFont="1" applyBorder="1" applyAlignment="1">
      <alignment horizontal="center"/>
    </xf>
    <xf numFmtId="41" fontId="2" fillId="0" borderId="4" xfId="1" applyFont="1" applyBorder="1"/>
    <xf numFmtId="41" fontId="3" fillId="3" borderId="4" xfId="1" applyFont="1" applyFill="1" applyBorder="1"/>
    <xf numFmtId="41" fontId="2" fillId="0" borderId="15" xfId="1" applyFont="1" applyBorder="1"/>
    <xf numFmtId="41" fontId="2" fillId="0" borderId="6" xfId="1" applyFont="1" applyBorder="1"/>
    <xf numFmtId="41" fontId="2" fillId="3" borderId="4" xfId="1" applyFont="1" applyFill="1" applyBorder="1"/>
    <xf numFmtId="0" fontId="5" fillId="0" borderId="5" xfId="0" applyFont="1" applyBorder="1"/>
    <xf numFmtId="0" fontId="5" fillId="0" borderId="0" xfId="0" applyFont="1" applyBorder="1"/>
    <xf numFmtId="0" fontId="2" fillId="0" borderId="0" xfId="0" applyFont="1" applyBorder="1"/>
    <xf numFmtId="0" fontId="2" fillId="0" borderId="16" xfId="0" applyFont="1" applyBorder="1"/>
    <xf numFmtId="0" fontId="6" fillId="0" borderId="0" xfId="0" applyFont="1" applyBorder="1"/>
    <xf numFmtId="41" fontId="2" fillId="0" borderId="16" xfId="1" applyFont="1" applyBorder="1"/>
    <xf numFmtId="0" fontId="5" fillId="0" borderId="16" xfId="0" applyFont="1" applyBorder="1"/>
    <xf numFmtId="41" fontId="3" fillId="0" borderId="4" xfId="1" applyFont="1" applyBorder="1"/>
    <xf numFmtId="41" fontId="3" fillId="0" borderId="0" xfId="0" applyNumberFormat="1" applyFont="1"/>
    <xf numFmtId="41" fontId="2" fillId="0" borderId="0" xfId="0" applyNumberFormat="1" applyFont="1"/>
    <xf numFmtId="0" fontId="2" fillId="4" borderId="0" xfId="0" applyFont="1" applyFill="1" applyAlignment="1"/>
    <xf numFmtId="38" fontId="2" fillId="0" borderId="0" xfId="0" applyNumberFormat="1" applyFont="1" applyAlignment="1"/>
    <xf numFmtId="41" fontId="0" fillId="0" borderId="0" xfId="1" applyFont="1"/>
    <xf numFmtId="15" fontId="0" fillId="0" borderId="0" xfId="0" applyNumberFormat="1"/>
    <xf numFmtId="41" fontId="0" fillId="0" borderId="0" xfId="1" applyNumberFormat="1" applyFont="1"/>
    <xf numFmtId="41" fontId="2" fillId="0" borderId="0" xfId="0" applyNumberFormat="1" applyFont="1" applyAlignment="1"/>
    <xf numFmtId="0" fontId="2" fillId="0" borderId="0" xfId="0" applyFont="1" applyFill="1" applyAlignment="1"/>
    <xf numFmtId="41" fontId="6" fillId="0" borderId="0" xfId="1" applyFont="1" applyBorder="1"/>
    <xf numFmtId="9" fontId="2" fillId="0" borderId="0" xfId="3" applyFont="1"/>
    <xf numFmtId="3" fontId="2" fillId="0" borderId="0" xfId="0" applyNumberFormat="1" applyFont="1" applyAlignment="1"/>
    <xf numFmtId="41" fontId="2" fillId="0" borderId="0" xfId="1" applyFont="1" applyAlignment="1"/>
    <xf numFmtId="41" fontId="3" fillId="0" borderId="13" xfId="1" applyFont="1" applyBorder="1" applyAlignment="1">
      <alignment horizontal="center" vertical="center"/>
    </xf>
    <xf numFmtId="41" fontId="2" fillId="0" borderId="11" xfId="1" applyFont="1" applyBorder="1" applyAlignment="1"/>
    <xf numFmtId="41" fontId="2" fillId="0" borderId="8" xfId="1" applyFont="1" applyBorder="1" applyAlignment="1"/>
    <xf numFmtId="38" fontId="2" fillId="0" borderId="0" xfId="2" applyNumberFormat="1" applyFont="1" applyFill="1" applyBorder="1"/>
    <xf numFmtId="0" fontId="3" fillId="0" borderId="17" xfId="0" applyFont="1" applyFill="1" applyBorder="1" applyAlignment="1">
      <alignment horizontal="center" vertical="center"/>
    </xf>
    <xf numFmtId="0" fontId="2" fillId="0" borderId="17" xfId="0" applyFont="1" applyFill="1" applyBorder="1"/>
    <xf numFmtId="38" fontId="2" fillId="0" borderId="17" xfId="0" applyNumberFormat="1" applyFont="1" applyFill="1" applyBorder="1"/>
    <xf numFmtId="17" fontId="2" fillId="0" borderId="17" xfId="0" applyNumberFormat="1" applyFont="1" applyFill="1" applyBorder="1"/>
    <xf numFmtId="41" fontId="2" fillId="0" borderId="17" xfId="1" applyFont="1" applyFill="1" applyBorder="1"/>
    <xf numFmtId="0" fontId="2" fillId="0" borderId="17" xfId="0" applyFont="1" applyBorder="1"/>
    <xf numFmtId="0" fontId="2" fillId="0" borderId="0" xfId="0" applyFont="1" applyFill="1"/>
    <xf numFmtId="38" fontId="3" fillId="0" borderId="0" xfId="0" applyNumberFormat="1" applyFont="1" applyFill="1"/>
    <xf numFmtId="38" fontId="2" fillId="0" borderId="0" xfId="0" applyNumberFormat="1" applyFont="1" applyFill="1"/>
    <xf numFmtId="17" fontId="3" fillId="0" borderId="17" xfId="0" applyNumberFormat="1" applyFont="1" applyFill="1" applyBorder="1" applyAlignment="1">
      <alignment horizontal="center" vertical="center"/>
    </xf>
    <xf numFmtId="41" fontId="3" fillId="0" borderId="0" xfId="1" applyFont="1" applyFill="1"/>
    <xf numFmtId="0" fontId="2" fillId="0" borderId="0" xfId="0" applyFont="1" applyBorder="1" applyAlignment="1"/>
    <xf numFmtId="41" fontId="2" fillId="0" borderId="0" xfId="1" applyFont="1" applyBorder="1" applyAlignment="1"/>
    <xf numFmtId="0" fontId="2" fillId="0" borderId="7" xfId="0" applyFont="1" applyBorder="1"/>
    <xf numFmtId="0" fontId="2" fillId="0" borderId="8" xfId="0" applyFont="1" applyBorder="1"/>
    <xf numFmtId="15" fontId="2" fillId="0" borderId="8" xfId="0" applyNumberFormat="1" applyFont="1" applyBorder="1"/>
    <xf numFmtId="38" fontId="2" fillId="0" borderId="8" xfId="1" applyNumberFormat="1" applyFont="1" applyBorder="1"/>
    <xf numFmtId="38" fontId="2" fillId="0" borderId="9" xfId="1" applyNumberFormat="1" applyFont="1" applyBorder="1"/>
    <xf numFmtId="0" fontId="2" fillId="0" borderId="7" xfId="0" applyFont="1" applyFill="1" applyBorder="1"/>
    <xf numFmtId="0" fontId="2" fillId="0" borderId="8" xfId="0" applyFont="1" applyFill="1" applyBorder="1"/>
    <xf numFmtId="15" fontId="2" fillId="0" borderId="8" xfId="0" applyNumberFormat="1" applyFont="1" applyFill="1" applyBorder="1"/>
    <xf numFmtId="38" fontId="2" fillId="0" borderId="8" xfId="1" applyNumberFormat="1" applyFont="1" applyFill="1" applyBorder="1"/>
    <xf numFmtId="41" fontId="2" fillId="0" borderId="4" xfId="1" applyFont="1" applyFill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4">
    <cellStyle name="Comma [0]" xfId="1" builtinId="6"/>
    <cellStyle name="Currency [0]" xfId="2" builtinId="7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1139"/>
  <sheetViews>
    <sheetView showGridLines="0" zoomScaleNormal="100" workbookViewId="0">
      <selection activeCell="F1" sqref="F1"/>
    </sheetView>
  </sheetViews>
  <sheetFormatPr defaultRowHeight="10.5" outlineLevelRow="2" x14ac:dyDescent="0.15"/>
  <cols>
    <col min="1" max="2" width="9.140625" style="1"/>
    <col min="3" max="3" width="33.5703125" style="1" customWidth="1"/>
    <col min="4" max="4" width="6.140625" style="1" bestFit="1" customWidth="1"/>
    <col min="5" max="5" width="52.7109375" style="1" customWidth="1"/>
    <col min="6" max="6" width="14.5703125" style="14" customWidth="1"/>
    <col min="7" max="7" width="14.5703125" style="1" bestFit="1" customWidth="1"/>
    <col min="8" max="8" width="12.42578125" style="1" bestFit="1" customWidth="1"/>
    <col min="9" max="9" width="9.5703125" style="1" bestFit="1" customWidth="1"/>
    <col min="10" max="10" width="9.140625" style="1"/>
    <col min="11" max="11" width="9.5703125" style="1" bestFit="1" customWidth="1"/>
    <col min="12" max="12" width="9.140625" style="1"/>
    <col min="13" max="13" width="8.7109375" style="1" customWidth="1"/>
    <col min="14" max="14" width="9.5703125" style="1" bestFit="1" customWidth="1"/>
    <col min="15" max="16384" width="9.140625" style="1"/>
  </cols>
  <sheetData>
    <row r="2" spans="2:9" x14ac:dyDescent="0.15">
      <c r="B2" s="12" t="s">
        <v>0</v>
      </c>
    </row>
    <row r="3" spans="2:9" x14ac:dyDescent="0.15">
      <c r="B3" s="1" t="s">
        <v>1</v>
      </c>
    </row>
    <row r="5" spans="2:9" x14ac:dyDescent="0.15">
      <c r="B5" s="91" t="s">
        <v>2</v>
      </c>
      <c r="C5" s="92"/>
      <c r="D5" s="91" t="s">
        <v>3</v>
      </c>
      <c r="E5" s="92"/>
      <c r="F5" s="37" t="s">
        <v>209</v>
      </c>
    </row>
    <row r="6" spans="2:9" x14ac:dyDescent="0.15">
      <c r="B6" s="2"/>
      <c r="C6" s="3"/>
      <c r="D6" s="2"/>
      <c r="E6" s="3"/>
      <c r="F6" s="38"/>
    </row>
    <row r="7" spans="2:9" x14ac:dyDescent="0.15">
      <c r="B7" s="4">
        <v>100000</v>
      </c>
      <c r="C7" s="5" t="s">
        <v>4</v>
      </c>
      <c r="D7" s="4"/>
      <c r="E7" s="3"/>
      <c r="F7" s="38"/>
    </row>
    <row r="8" spans="2:9" x14ac:dyDescent="0.15">
      <c r="B8" s="34">
        <v>110000</v>
      </c>
      <c r="C8" s="35" t="s">
        <v>5</v>
      </c>
      <c r="D8" s="34"/>
      <c r="E8" s="36"/>
      <c r="F8" s="39">
        <f ca="1">SUM(F9,F12,F20)</f>
        <v>364412422.92339939</v>
      </c>
    </row>
    <row r="9" spans="2:9" outlineLevel="1" x14ac:dyDescent="0.15">
      <c r="B9" s="29">
        <v>111000</v>
      </c>
      <c r="C9" s="30" t="s">
        <v>6</v>
      </c>
      <c r="D9" s="31"/>
      <c r="E9" s="32"/>
      <c r="F9" s="33">
        <f ca="1">SUM(F10:F11)</f>
        <v>1000000</v>
      </c>
    </row>
    <row r="10" spans="2:9" hidden="1" outlineLevel="2" x14ac:dyDescent="0.15">
      <c r="B10" s="8"/>
      <c r="C10" s="3"/>
      <c r="D10" s="2">
        <v>111001</v>
      </c>
      <c r="E10" s="27" t="s">
        <v>7</v>
      </c>
      <c r="F10" s="40">
        <f ca="1">IFERROR(SUMIF('Journal Entries'!$B:$H,'COA Final KI 300719'!D10,'Journal Entries'!$H:$H),0)</f>
        <v>0</v>
      </c>
    </row>
    <row r="11" spans="2:9" hidden="1" outlineLevel="2" x14ac:dyDescent="0.15">
      <c r="B11" s="8"/>
      <c r="C11" s="3"/>
      <c r="D11" s="2">
        <v>111002</v>
      </c>
      <c r="E11" s="7" t="s">
        <v>7</v>
      </c>
      <c r="F11" s="38">
        <f ca="1">IFERROR(SUMIF('Journal Entries'!$B:$H,'COA Final KI 300719'!D11,'Journal Entries'!$H:$H),0)</f>
        <v>1000000</v>
      </c>
    </row>
    <row r="12" spans="2:9" outlineLevel="1" collapsed="1" x14ac:dyDescent="0.15">
      <c r="B12" s="29">
        <v>112000</v>
      </c>
      <c r="C12" s="30" t="s">
        <v>8</v>
      </c>
      <c r="D12" s="31"/>
      <c r="E12" s="30"/>
      <c r="F12" s="33">
        <f ca="1">SUM(F13:F19)</f>
        <v>363412422.92339939</v>
      </c>
      <c r="H12" s="52"/>
    </row>
    <row r="13" spans="2:9" hidden="1" outlineLevel="2" x14ac:dyDescent="0.15">
      <c r="B13" s="8"/>
      <c r="C13" s="3"/>
      <c r="D13" s="2">
        <v>112001</v>
      </c>
      <c r="E13" s="7" t="s">
        <v>9</v>
      </c>
      <c r="F13" s="28">
        <f ca="1">IFERROR(SUMIF('Journal Entries'!$B:$H,'COA Final KI 300719'!D13,'Journal Entries'!$H:$H),0)</f>
        <v>150322517.85000038</v>
      </c>
    </row>
    <row r="14" spans="2:9" hidden="1" outlineLevel="2" x14ac:dyDescent="0.15">
      <c r="B14" s="8"/>
      <c r="C14" s="3"/>
      <c r="D14" s="2">
        <v>112002</v>
      </c>
      <c r="E14" s="7" t="s">
        <v>10</v>
      </c>
      <c r="F14" s="28">
        <f ca="1">IFERROR(SUMIF('Journal Entries'!$B:$H,'COA Final KI 300719'!D14,'Journal Entries'!$H:$H),0)</f>
        <v>9971437.551999703</v>
      </c>
      <c r="H14" s="52"/>
    </row>
    <row r="15" spans="2:9" hidden="1" outlineLevel="2" x14ac:dyDescent="0.15">
      <c r="B15" s="8"/>
      <c r="C15" s="3"/>
      <c r="D15" s="2">
        <v>112003</v>
      </c>
      <c r="E15" s="7" t="s">
        <v>11</v>
      </c>
      <c r="F15" s="28">
        <f ca="1">IFERROR(SUMIF('Journal Entries'!$B:$H,'COA Final KI 300719'!D15,'Journal Entries'!$H:$H),0)</f>
        <v>188409397.98999929</v>
      </c>
    </row>
    <row r="16" spans="2:9" hidden="1" outlineLevel="2" x14ac:dyDescent="0.15">
      <c r="B16" s="8"/>
      <c r="C16" s="3"/>
      <c r="D16" s="2">
        <v>112004</v>
      </c>
      <c r="E16" s="7" t="s">
        <v>402</v>
      </c>
      <c r="F16" s="28">
        <f ca="1">IFERROR(SUMIF('Journal Entries'!$B:$H,'COA Final KI 300719'!D16,'Journal Entries'!$H:$H),0)</f>
        <v>9741569.5314000007</v>
      </c>
      <c r="G16" s="52"/>
      <c r="H16" s="52"/>
      <c r="I16" s="52"/>
    </row>
    <row r="17" spans="2:7" hidden="1" outlineLevel="2" x14ac:dyDescent="0.15">
      <c r="B17" s="8"/>
      <c r="C17" s="3"/>
      <c r="D17" s="2">
        <v>112005</v>
      </c>
      <c r="E17" s="7" t="s">
        <v>1218</v>
      </c>
      <c r="F17" s="28">
        <f ca="1">IFERROR(SUMIF('Journal Entries'!$B:$H,'COA Final KI 300719'!D17,'Journal Entries'!$H:$H),0)</f>
        <v>0</v>
      </c>
    </row>
    <row r="18" spans="2:7" hidden="1" outlineLevel="2" x14ac:dyDescent="0.15">
      <c r="B18" s="8"/>
      <c r="C18" s="3"/>
      <c r="D18" s="2">
        <v>112006</v>
      </c>
      <c r="E18" s="7" t="s">
        <v>2281</v>
      </c>
      <c r="F18" s="28">
        <f ca="1">IFERROR(SUMIF('Journal Entries'!$B:$H,'COA Final KI 300719'!D18,'Journal Entries'!$H:$H),0)</f>
        <v>4967500</v>
      </c>
    </row>
    <row r="19" spans="2:7" hidden="1" outlineLevel="2" x14ac:dyDescent="0.15">
      <c r="B19" s="8"/>
      <c r="C19" s="3"/>
      <c r="D19" s="2">
        <v>112007</v>
      </c>
      <c r="E19" s="7" t="s">
        <v>2329</v>
      </c>
      <c r="F19" s="28">
        <f ca="1">IFERROR(SUMIF('Journal Entries'!$B:$H,'COA Final KI 300719'!D19,'Journal Entries'!$H:$H),0)</f>
        <v>0</v>
      </c>
    </row>
    <row r="20" spans="2:7" outlineLevel="1" collapsed="1" x14ac:dyDescent="0.15">
      <c r="B20" s="29">
        <v>113000</v>
      </c>
      <c r="C20" s="30" t="s">
        <v>12</v>
      </c>
      <c r="D20" s="31"/>
      <c r="E20" s="30"/>
      <c r="F20" s="33">
        <f ca="1">SUM(F21:F22)</f>
        <v>0</v>
      </c>
    </row>
    <row r="21" spans="2:7" hidden="1" outlineLevel="2" x14ac:dyDescent="0.15">
      <c r="B21" s="8"/>
      <c r="C21" s="3"/>
      <c r="D21" s="2">
        <v>113001</v>
      </c>
      <c r="E21" s="7" t="s">
        <v>13</v>
      </c>
      <c r="F21" s="28">
        <f ca="1">IFERROR(SUMIF('Journal Entries'!$B:$H,'COA Final KI 300719'!D21,'Journal Entries'!$H:$H),0)</f>
        <v>0</v>
      </c>
    </row>
    <row r="22" spans="2:7" hidden="1" outlineLevel="2" x14ac:dyDescent="0.15">
      <c r="B22" s="8"/>
      <c r="C22" s="3"/>
      <c r="D22" s="2">
        <v>113002</v>
      </c>
      <c r="E22" s="7" t="s">
        <v>13</v>
      </c>
      <c r="F22" s="28">
        <f ca="1">IFERROR(SUMIF('Journal Entries'!$B:$H,'COA Final KI 300719'!D22,'Journal Entries'!$H:$H),0)</f>
        <v>0</v>
      </c>
    </row>
    <row r="23" spans="2:7" outlineLevel="1" collapsed="1" x14ac:dyDescent="0.15">
      <c r="B23" s="8"/>
      <c r="C23" s="3"/>
      <c r="D23" s="2"/>
      <c r="E23" s="7"/>
      <c r="F23" s="28"/>
    </row>
    <row r="24" spans="2:7" x14ac:dyDescent="0.15">
      <c r="B24" s="34">
        <v>120000</v>
      </c>
      <c r="C24" s="35" t="s">
        <v>14</v>
      </c>
      <c r="D24" s="34"/>
      <c r="E24" s="36"/>
      <c r="F24" s="39">
        <f ca="1">SUM(F25,F29)</f>
        <v>2608557769.5799999</v>
      </c>
    </row>
    <row r="25" spans="2:7" outlineLevel="1" x14ac:dyDescent="0.15">
      <c r="B25" s="29">
        <v>121000</v>
      </c>
      <c r="C25" s="30" t="s">
        <v>15</v>
      </c>
      <c r="D25" s="31"/>
      <c r="E25" s="32"/>
      <c r="F25" s="33">
        <f ca="1">SUM(F26:F28)</f>
        <v>463399369.88</v>
      </c>
    </row>
    <row r="26" spans="2:7" hidden="1" outlineLevel="2" x14ac:dyDescent="0.15">
      <c r="B26" s="8"/>
      <c r="C26" s="3"/>
      <c r="D26" s="2">
        <v>121001</v>
      </c>
      <c r="E26" s="3" t="s">
        <v>1598</v>
      </c>
      <c r="F26" s="90">
        <f ca="1">IFERROR(SUMIF('Journal Entries'!$B:$H,'COA Final KI 300719'!D26,'Journal Entries'!$H:$H),0)</f>
        <v>28356787.879999999</v>
      </c>
      <c r="G26" s="52"/>
    </row>
    <row r="27" spans="2:7" hidden="1" outlineLevel="2" x14ac:dyDescent="0.15">
      <c r="B27" s="8"/>
      <c r="C27" s="3"/>
      <c r="D27" s="2">
        <v>121002</v>
      </c>
      <c r="E27" s="3" t="s">
        <v>2942</v>
      </c>
      <c r="F27" s="38">
        <f ca="1">IFERROR(SUMIF('Journal Entries'!$B:$H,'COA Final KI 300719'!D27,'Journal Entries'!$H:$H),0)</f>
        <v>435042582</v>
      </c>
    </row>
    <row r="28" spans="2:7" hidden="1" outlineLevel="2" x14ac:dyDescent="0.15">
      <c r="B28" s="8"/>
      <c r="C28" s="3"/>
      <c r="D28" s="2">
        <v>121003</v>
      </c>
      <c r="E28" s="3" t="s">
        <v>16</v>
      </c>
      <c r="F28" s="38">
        <f ca="1">IFERROR(SUMIF('Journal Entries'!$B:$H,'COA Final KI 300719'!D28,'Journal Entries'!$H:$H),0)</f>
        <v>0</v>
      </c>
    </row>
    <row r="29" spans="2:7" outlineLevel="1" collapsed="1" x14ac:dyDescent="0.15">
      <c r="B29" s="29">
        <v>122000</v>
      </c>
      <c r="C29" s="30" t="s">
        <v>17</v>
      </c>
      <c r="D29" s="31"/>
      <c r="E29" s="32"/>
      <c r="F29" s="33">
        <f ca="1">SUM(F30:F99)</f>
        <v>2145158399.7</v>
      </c>
    </row>
    <row r="30" spans="2:7" hidden="1" outlineLevel="2" x14ac:dyDescent="0.15">
      <c r="B30" s="8"/>
      <c r="C30" s="3"/>
      <c r="D30" s="2">
        <v>122001</v>
      </c>
      <c r="E30" s="3" t="s">
        <v>2215</v>
      </c>
      <c r="F30" s="90">
        <f ca="1">IFERROR(SUMIF('Journal Entries'!$B:$H,'COA Final KI 300719'!D30,'Journal Entries'!$H:$H),0)</f>
        <v>300000.00000024028</v>
      </c>
    </row>
    <row r="31" spans="2:7" hidden="1" outlineLevel="2" x14ac:dyDescent="0.15">
      <c r="B31" s="8"/>
      <c r="C31" s="3"/>
      <c r="D31" s="2">
        <v>122002</v>
      </c>
      <c r="E31" s="3" t="s">
        <v>2216</v>
      </c>
      <c r="F31" s="90">
        <f ca="1">IFERROR(SUMIF('Journal Entries'!$B:$H,'COA Final KI 300719'!D31,'Journal Entries'!$H:$H),0)</f>
        <v>31570000</v>
      </c>
    </row>
    <row r="32" spans="2:7" hidden="1" outlineLevel="2" x14ac:dyDescent="0.15">
      <c r="B32" s="8"/>
      <c r="C32" s="3"/>
      <c r="D32" s="2">
        <v>122003</v>
      </c>
      <c r="E32" s="3" t="s">
        <v>2217</v>
      </c>
      <c r="F32" s="90">
        <f ca="1">IFERROR(SUMIF('Journal Entries'!$B:$H,'COA Final KI 300719'!D32,'Journal Entries'!$H:$H),0)</f>
        <v>101219996</v>
      </c>
    </row>
    <row r="33" spans="2:6" hidden="1" outlineLevel="2" x14ac:dyDescent="0.15">
      <c r="B33" s="8"/>
      <c r="C33" s="3"/>
      <c r="D33" s="2">
        <v>122004</v>
      </c>
      <c r="E33" s="3" t="s">
        <v>2218</v>
      </c>
      <c r="F33" s="90">
        <f ca="1">IFERROR(SUMIF('Journal Entries'!$B:$H,'COA Final KI 300719'!D33,'Journal Entries'!$H:$H),0)</f>
        <v>71339999.900000006</v>
      </c>
    </row>
    <row r="34" spans="2:6" hidden="1" outlineLevel="2" x14ac:dyDescent="0.15">
      <c r="B34" s="8"/>
      <c r="C34" s="3"/>
      <c r="D34" s="2">
        <v>122005</v>
      </c>
      <c r="E34" s="3" t="s">
        <v>1317</v>
      </c>
      <c r="F34" s="90">
        <f ca="1">IFERROR(SUMIF('Journal Entries'!$B:$H,'COA Final KI 300719'!D34,'Journal Entries'!$H:$H),0)</f>
        <v>34758000</v>
      </c>
    </row>
    <row r="35" spans="2:6" hidden="1" outlineLevel="2" x14ac:dyDescent="0.15">
      <c r="B35" s="8"/>
      <c r="C35" s="3"/>
      <c r="D35" s="2">
        <v>122006</v>
      </c>
      <c r="E35" s="3" t="s">
        <v>2219</v>
      </c>
      <c r="F35" s="90">
        <f ca="1">IFERROR(SUMIF('Journal Entries'!$B:$H,'COA Final KI 300719'!D35,'Journal Entries'!$H:$H),0)</f>
        <v>247335434.80000001</v>
      </c>
    </row>
    <row r="36" spans="2:6" hidden="1" outlineLevel="2" x14ac:dyDescent="0.15">
      <c r="B36" s="8"/>
      <c r="C36" s="3"/>
      <c r="D36" s="2">
        <v>122007</v>
      </c>
      <c r="E36" s="3" t="s">
        <v>2220</v>
      </c>
      <c r="F36" s="90">
        <f ca="1">IFERROR(SUMIF('Journal Entries'!$B:$H,'COA Final KI 300719'!D36,'Journal Entries'!$H:$H),0)</f>
        <v>171452298.69999999</v>
      </c>
    </row>
    <row r="37" spans="2:6" hidden="1" outlineLevel="2" x14ac:dyDescent="0.15">
      <c r="B37" s="8"/>
      <c r="C37" s="3"/>
      <c r="D37" s="2">
        <v>122008</v>
      </c>
      <c r="E37" s="3" t="s">
        <v>2221</v>
      </c>
      <c r="F37" s="90">
        <f ca="1">IFERROR(SUMIF('Journal Entries'!$B:$H,'COA Final KI 300719'!D37,'Journal Entries'!$H:$H),0)</f>
        <v>0</v>
      </c>
    </row>
    <row r="38" spans="2:6" hidden="1" outlineLevel="2" x14ac:dyDescent="0.15">
      <c r="B38" s="8"/>
      <c r="C38" s="3"/>
      <c r="D38" s="2">
        <v>122009</v>
      </c>
      <c r="E38" s="3" t="s">
        <v>2222</v>
      </c>
      <c r="F38" s="90">
        <f ca="1">IFERROR(SUMIF('Journal Entries'!$B:$H,'COA Final KI 300719'!D38,'Journal Entries'!$H:$H),0)</f>
        <v>0</v>
      </c>
    </row>
    <row r="39" spans="2:6" hidden="1" outlineLevel="2" x14ac:dyDescent="0.15">
      <c r="B39" s="8"/>
      <c r="C39" s="3"/>
      <c r="D39" s="2">
        <v>122010</v>
      </c>
      <c r="E39" s="3" t="s">
        <v>2223</v>
      </c>
      <c r="F39" s="90">
        <f ca="1">IFERROR(SUMIF('Journal Entries'!$B:$H,'COA Final KI 300719'!D39,'Journal Entries'!$H:$H),0)</f>
        <v>0</v>
      </c>
    </row>
    <row r="40" spans="2:6" hidden="1" outlineLevel="2" x14ac:dyDescent="0.15">
      <c r="B40" s="8"/>
      <c r="C40" s="3"/>
      <c r="D40" s="2">
        <v>122011</v>
      </c>
      <c r="E40" s="3" t="s">
        <v>2224</v>
      </c>
      <c r="F40" s="90">
        <f ca="1">IFERROR(SUMIF('Journal Entries'!$B:$H,'COA Final KI 300719'!D40,'Journal Entries'!$H:$H),0)</f>
        <v>0</v>
      </c>
    </row>
    <row r="41" spans="2:6" hidden="1" outlineLevel="2" x14ac:dyDescent="0.15">
      <c r="B41" s="8"/>
      <c r="C41" s="3"/>
      <c r="D41" s="2">
        <v>122012</v>
      </c>
      <c r="E41" s="3" t="s">
        <v>2225</v>
      </c>
      <c r="F41" s="90">
        <f ca="1">IFERROR(SUMIF('Journal Entries'!$B:$H,'COA Final KI 300719'!D41,'Journal Entries'!$H:$H),0)</f>
        <v>93210000.300000012</v>
      </c>
    </row>
    <row r="42" spans="2:6" hidden="1" outlineLevel="2" x14ac:dyDescent="0.15">
      <c r="B42" s="8"/>
      <c r="C42" s="3"/>
      <c r="D42" s="2">
        <v>122013</v>
      </c>
      <c r="E42" s="3" t="s">
        <v>2226</v>
      </c>
      <c r="F42" s="90">
        <f ca="1">IFERROR(SUMIF('Journal Entries'!$B:$H,'COA Final KI 300719'!D42,'Journal Entries'!$H:$H),0)</f>
        <v>38016001</v>
      </c>
    </row>
    <row r="43" spans="2:6" hidden="1" outlineLevel="2" x14ac:dyDescent="0.15">
      <c r="B43" s="8"/>
      <c r="C43" s="3"/>
      <c r="D43" s="2">
        <v>122014</v>
      </c>
      <c r="E43" s="3" t="s">
        <v>2227</v>
      </c>
      <c r="F43" s="90">
        <f ca="1">IFERROR(SUMIF('Journal Entries'!$B:$H,'COA Final KI 300719'!D43,'Journal Entries'!$H:$H),0)</f>
        <v>0</v>
      </c>
    </row>
    <row r="44" spans="2:6" hidden="1" outlineLevel="2" x14ac:dyDescent="0.15">
      <c r="B44" s="8"/>
      <c r="C44" s="3"/>
      <c r="D44" s="2">
        <v>122015</v>
      </c>
      <c r="E44" s="3" t="s">
        <v>2228</v>
      </c>
      <c r="F44" s="90">
        <f ca="1">IFERROR(SUMIF('Journal Entries'!$B:$H,'COA Final KI 300719'!D44,'Journal Entries'!$H:$H),0)</f>
        <v>-2</v>
      </c>
    </row>
    <row r="45" spans="2:6" hidden="1" outlineLevel="2" x14ac:dyDescent="0.15">
      <c r="B45" s="8"/>
      <c r="C45" s="3"/>
      <c r="D45" s="2">
        <v>122016</v>
      </c>
      <c r="E45" s="3" t="s">
        <v>2229</v>
      </c>
      <c r="F45" s="90">
        <f ca="1">IFERROR(SUMIF('Journal Entries'!$B:$H,'COA Final KI 300719'!D45,'Journal Entries'!$H:$H),0)</f>
        <v>107189997.09999999</v>
      </c>
    </row>
    <row r="46" spans="2:6" hidden="1" outlineLevel="2" x14ac:dyDescent="0.15">
      <c r="B46" s="8"/>
      <c r="C46" s="3"/>
      <c r="D46" s="2">
        <v>122017</v>
      </c>
      <c r="E46" s="3" t="s">
        <v>2230</v>
      </c>
      <c r="F46" s="90">
        <f ca="1">IFERROR(SUMIF('Journal Entries'!$B:$H,'COA Final KI 300719'!D46,'Journal Entries'!$H:$H),0)</f>
        <v>0</v>
      </c>
    </row>
    <row r="47" spans="2:6" hidden="1" outlineLevel="2" x14ac:dyDescent="0.15">
      <c r="B47" s="8"/>
      <c r="C47" s="3"/>
      <c r="D47" s="2">
        <v>122018</v>
      </c>
      <c r="E47" s="3" t="s">
        <v>2231</v>
      </c>
      <c r="F47" s="90">
        <f ca="1">IFERROR(SUMIF('Journal Entries'!$B:$H,'COA Final KI 300719'!D47,'Journal Entries'!$H:$H),0)</f>
        <v>19860002.5</v>
      </c>
    </row>
    <row r="48" spans="2:6" hidden="1" outlineLevel="2" x14ac:dyDescent="0.15">
      <c r="B48" s="8"/>
      <c r="C48" s="3"/>
      <c r="D48" s="2">
        <v>122019</v>
      </c>
      <c r="E48" s="3" t="s">
        <v>2232</v>
      </c>
      <c r="F48" s="90">
        <f ca="1">IFERROR(SUMIF('Journal Entries'!$B:$H,'COA Final KI 300719'!D48,'Journal Entries'!$H:$H),0)</f>
        <v>3.3000000007450581</v>
      </c>
    </row>
    <row r="49" spans="2:6" hidden="1" outlineLevel="2" x14ac:dyDescent="0.15">
      <c r="B49" s="8"/>
      <c r="C49" s="3"/>
      <c r="D49" s="2">
        <v>122020</v>
      </c>
      <c r="E49" s="3" t="s">
        <v>2233</v>
      </c>
      <c r="F49" s="90">
        <f ca="1">IFERROR(SUMIF('Journal Entries'!$B:$H,'COA Final KI 300719'!D49,'Journal Entries'!$H:$H),0)</f>
        <v>0</v>
      </c>
    </row>
    <row r="50" spans="2:6" hidden="1" outlineLevel="2" x14ac:dyDescent="0.15">
      <c r="B50" s="8"/>
      <c r="C50" s="3"/>
      <c r="D50" s="2">
        <v>122021</v>
      </c>
      <c r="E50" s="3" t="s">
        <v>2234</v>
      </c>
      <c r="F50" s="90">
        <f ca="1">IFERROR(SUMIF('Journal Entries'!$B:$H,'COA Final KI 300719'!D50,'Journal Entries'!$H:$H),0)</f>
        <v>7000000</v>
      </c>
    </row>
    <row r="51" spans="2:6" hidden="1" outlineLevel="2" x14ac:dyDescent="0.15">
      <c r="B51" s="8"/>
      <c r="C51" s="3"/>
      <c r="D51" s="2">
        <v>122022</v>
      </c>
      <c r="E51" s="3" t="s">
        <v>2235</v>
      </c>
      <c r="F51" s="90">
        <f ca="1">IFERROR(SUMIF('Journal Entries'!$B:$H,'COA Final KI 300719'!D51,'Journal Entries'!$H:$H),0)</f>
        <v>27336751.5</v>
      </c>
    </row>
    <row r="52" spans="2:6" hidden="1" outlineLevel="2" x14ac:dyDescent="0.15">
      <c r="B52" s="8"/>
      <c r="C52" s="3"/>
      <c r="D52" s="2">
        <v>122023</v>
      </c>
      <c r="E52" s="3" t="s">
        <v>2236</v>
      </c>
      <c r="F52" s="90">
        <f ca="1">IFERROR(SUMIF('Journal Entries'!$B:$H,'COA Final KI 300719'!D52,'Journal Entries'!$H:$H),0)</f>
        <v>4260001.1999999993</v>
      </c>
    </row>
    <row r="53" spans="2:6" hidden="1" outlineLevel="2" x14ac:dyDescent="0.15">
      <c r="B53" s="8"/>
      <c r="C53" s="3"/>
      <c r="D53" s="2">
        <v>122024</v>
      </c>
      <c r="E53" s="3" t="s">
        <v>1268</v>
      </c>
      <c r="F53" s="90">
        <f ca="1">IFERROR(SUMIF('Journal Entries'!$B:$H,'COA Final KI 300719'!D53,'Journal Entries'!$H:$H),0)</f>
        <v>341855003.5</v>
      </c>
    </row>
    <row r="54" spans="2:6" hidden="1" outlineLevel="2" x14ac:dyDescent="0.15">
      <c r="B54" s="8"/>
      <c r="C54" s="3"/>
      <c r="D54" s="2">
        <v>122025</v>
      </c>
      <c r="E54" s="3" t="s">
        <v>2237</v>
      </c>
      <c r="F54" s="90">
        <f ca="1">IFERROR(SUMIF('Journal Entries'!$B:$H,'COA Final KI 300719'!D54,'Journal Entries'!$H:$H),0)</f>
        <v>1199999.8999999999</v>
      </c>
    </row>
    <row r="55" spans="2:6" hidden="1" outlineLevel="2" x14ac:dyDescent="0.15">
      <c r="B55" s="8"/>
      <c r="C55" s="3"/>
      <c r="D55" s="2">
        <v>122026</v>
      </c>
      <c r="E55" s="3" t="s">
        <v>2238</v>
      </c>
      <c r="F55" s="90">
        <f ca="1">IFERROR(SUMIF('Journal Entries'!$B:$H,'COA Final KI 300719'!D55,'Journal Entries'!$H:$H),0)</f>
        <v>0</v>
      </c>
    </row>
    <row r="56" spans="2:6" hidden="1" outlineLevel="2" x14ac:dyDescent="0.15">
      <c r="B56" s="8"/>
      <c r="C56" s="3"/>
      <c r="D56" s="2">
        <v>122027</v>
      </c>
      <c r="E56" s="3" t="s">
        <v>2239</v>
      </c>
      <c r="F56" s="90">
        <f ca="1">IFERROR(SUMIF('Journal Entries'!$B:$H,'COA Final KI 300719'!D56,'Journal Entries'!$H:$H),0)</f>
        <v>0</v>
      </c>
    </row>
    <row r="57" spans="2:6" hidden="1" outlineLevel="2" x14ac:dyDescent="0.15">
      <c r="B57" s="8"/>
      <c r="C57" s="3"/>
      <c r="D57" s="2">
        <v>122028</v>
      </c>
      <c r="E57" s="3" t="s">
        <v>2240</v>
      </c>
      <c r="F57" s="90">
        <f ca="1">IFERROR(SUMIF('Journal Entries'!$B:$H,'COA Final KI 300719'!D57,'Journal Entries'!$H:$H),0)</f>
        <v>66000000</v>
      </c>
    </row>
    <row r="58" spans="2:6" hidden="1" outlineLevel="2" x14ac:dyDescent="0.15">
      <c r="B58" s="8"/>
      <c r="C58" s="3"/>
      <c r="D58" s="2">
        <v>122029</v>
      </c>
      <c r="E58" s="3" t="s">
        <v>2241</v>
      </c>
      <c r="F58" s="90">
        <f ca="1">IFERROR(SUMIF('Journal Entries'!$B:$H,'COA Final KI 300719'!D58,'Journal Entries'!$H:$H),0)</f>
        <v>0.19999999995343387</v>
      </c>
    </row>
    <row r="59" spans="2:6" hidden="1" outlineLevel="2" x14ac:dyDescent="0.15">
      <c r="B59" s="8"/>
      <c r="C59" s="3"/>
      <c r="D59" s="2">
        <v>122030</v>
      </c>
      <c r="E59" s="3" t="s">
        <v>2242</v>
      </c>
      <c r="F59" s="90">
        <f ca="1">IFERROR(SUMIF('Journal Entries'!$B:$H,'COA Final KI 300719'!D59,'Journal Entries'!$H:$H),0)</f>
        <v>9690001.5000000112</v>
      </c>
    </row>
    <row r="60" spans="2:6" hidden="1" outlineLevel="2" x14ac:dyDescent="0.15">
      <c r="B60" s="8"/>
      <c r="C60" s="3"/>
      <c r="D60" s="2">
        <v>122031</v>
      </c>
      <c r="E60" s="3" t="s">
        <v>1540</v>
      </c>
      <c r="F60" s="90">
        <f ca="1">IFERROR(SUMIF('Journal Entries'!$B:$H,'COA Final KI 300719'!D60,'Journal Entries'!$H:$H),0)</f>
        <v>0</v>
      </c>
    </row>
    <row r="61" spans="2:6" hidden="1" outlineLevel="2" x14ac:dyDescent="0.15">
      <c r="B61" s="8"/>
      <c r="C61" s="3"/>
      <c r="D61" s="2">
        <v>122032</v>
      </c>
      <c r="E61" s="3" t="s">
        <v>2243</v>
      </c>
      <c r="F61" s="90">
        <f ca="1">IFERROR(SUMIF('Journal Entries'!$B:$H,'COA Final KI 300719'!D61,'Journal Entries'!$H:$H),0)</f>
        <v>1</v>
      </c>
    </row>
    <row r="62" spans="2:6" hidden="1" outlineLevel="2" x14ac:dyDescent="0.15">
      <c r="B62" s="8"/>
      <c r="C62" s="3"/>
      <c r="D62" s="2">
        <v>122033</v>
      </c>
      <c r="E62" s="3" t="s">
        <v>2244</v>
      </c>
      <c r="F62" s="90">
        <f ca="1">IFERROR(SUMIF('Journal Entries'!$B:$H,'COA Final KI 300719'!D62,'Journal Entries'!$H:$H),0)</f>
        <v>70701498.599999994</v>
      </c>
    </row>
    <row r="63" spans="2:6" hidden="1" outlineLevel="2" x14ac:dyDescent="0.15">
      <c r="B63" s="8"/>
      <c r="C63" s="3"/>
      <c r="D63" s="2">
        <v>122034</v>
      </c>
      <c r="E63" s="3" t="s">
        <v>2245</v>
      </c>
      <c r="F63" s="90">
        <f ca="1">IFERROR(SUMIF('Journal Entries'!$B:$H,'COA Final KI 300719'!D63,'Journal Entries'!$H:$H),0)</f>
        <v>0</v>
      </c>
    </row>
    <row r="64" spans="2:6" hidden="1" outlineLevel="2" x14ac:dyDescent="0.15">
      <c r="B64" s="8"/>
      <c r="C64" s="3"/>
      <c r="D64" s="2">
        <v>122035</v>
      </c>
      <c r="E64" s="3" t="s">
        <v>2246</v>
      </c>
      <c r="F64" s="90">
        <f ca="1">IFERROR(SUMIF('Journal Entries'!$B:$H,'COA Final KI 300719'!D64,'Journal Entries'!$H:$H),0)</f>
        <v>-1</v>
      </c>
    </row>
    <row r="65" spans="2:6" hidden="1" outlineLevel="2" x14ac:dyDescent="0.15">
      <c r="B65" s="8"/>
      <c r="C65" s="3"/>
      <c r="D65" s="2">
        <v>122036</v>
      </c>
      <c r="E65" s="3" t="s">
        <v>2247</v>
      </c>
      <c r="F65" s="90">
        <f ca="1">IFERROR(SUMIF('Journal Entries'!$B:$H,'COA Final KI 300719'!D65,'Journal Entries'!$H:$H),0)</f>
        <v>0</v>
      </c>
    </row>
    <row r="66" spans="2:6" hidden="1" outlineLevel="2" x14ac:dyDescent="0.15">
      <c r="B66" s="8"/>
      <c r="C66" s="3"/>
      <c r="D66" s="2">
        <v>122037</v>
      </c>
      <c r="E66" s="3" t="s">
        <v>2248</v>
      </c>
      <c r="F66" s="90">
        <f ca="1">IFERROR(SUMIF('Journal Entries'!$B:$H,'COA Final KI 300719'!D66,'Journal Entries'!$H:$H),0)</f>
        <v>0</v>
      </c>
    </row>
    <row r="67" spans="2:6" hidden="1" outlineLevel="2" x14ac:dyDescent="0.15">
      <c r="B67" s="8"/>
      <c r="C67" s="3"/>
      <c r="D67" s="2">
        <v>122038</v>
      </c>
      <c r="E67" s="3" t="s">
        <v>2632</v>
      </c>
      <c r="F67" s="90">
        <f ca="1">IFERROR(SUMIF('Journal Entries'!$B:$H,'COA Final KI 300719'!D67,'Journal Entries'!$H:$H),0)</f>
        <v>0.40000000037252903</v>
      </c>
    </row>
    <row r="68" spans="2:6" hidden="1" outlineLevel="2" x14ac:dyDescent="0.15">
      <c r="B68" s="8"/>
      <c r="C68" s="3"/>
      <c r="D68" s="2">
        <v>122039</v>
      </c>
      <c r="E68" s="3" t="s">
        <v>2633</v>
      </c>
      <c r="F68" s="90">
        <f ca="1">IFERROR(SUMIF('Journal Entries'!$B:$H,'COA Final KI 300719'!D68,'Journal Entries'!$H:$H),0)</f>
        <v>-0.39999999990686774</v>
      </c>
    </row>
    <row r="69" spans="2:6" hidden="1" outlineLevel="2" x14ac:dyDescent="0.15">
      <c r="B69" s="8"/>
      <c r="C69" s="3"/>
      <c r="D69" s="2">
        <v>122040</v>
      </c>
      <c r="E69" s="3" t="s">
        <v>1288</v>
      </c>
      <c r="F69" s="90">
        <f ca="1">IFERROR(SUMIF('Journal Entries'!$B:$H,'COA Final KI 300719'!D69,'Journal Entries'!$H:$H),0)</f>
        <v>1800000.0000000014</v>
      </c>
    </row>
    <row r="70" spans="2:6" hidden="1" outlineLevel="2" x14ac:dyDescent="0.15">
      <c r="B70" s="8"/>
      <c r="C70" s="3"/>
      <c r="D70" s="2">
        <v>122041</v>
      </c>
      <c r="E70" s="3" t="s">
        <v>2634</v>
      </c>
      <c r="F70" s="90">
        <f ca="1">IFERROR(SUMIF('Journal Entries'!$B:$H,'COA Final KI 300719'!D70,'Journal Entries'!$H:$H),0)</f>
        <v>-9.999999962747097E-2</v>
      </c>
    </row>
    <row r="71" spans="2:6" hidden="1" outlineLevel="2" x14ac:dyDescent="0.15">
      <c r="B71" s="8"/>
      <c r="C71" s="3"/>
      <c r="D71" s="2">
        <v>122042</v>
      </c>
      <c r="E71" s="3" t="s">
        <v>2638</v>
      </c>
      <c r="F71" s="90">
        <f ca="1">IFERROR(SUMIF('Journal Entries'!$B:$H,'COA Final KI 300719'!D71,'Journal Entries'!$H:$H),0)</f>
        <v>-24</v>
      </c>
    </row>
    <row r="72" spans="2:6" hidden="1" outlineLevel="2" x14ac:dyDescent="0.15">
      <c r="B72" s="8"/>
      <c r="C72" s="3"/>
      <c r="D72" s="2">
        <v>122043</v>
      </c>
      <c r="E72" s="3" t="s">
        <v>2636</v>
      </c>
      <c r="F72" s="90">
        <f ca="1">IFERROR(SUMIF('Journal Entries'!$B:$H,'COA Final KI 300719'!D72,'Journal Entries'!$H:$H),0)</f>
        <v>0</v>
      </c>
    </row>
    <row r="73" spans="2:6" hidden="1" outlineLevel="2" x14ac:dyDescent="0.15">
      <c r="B73" s="8"/>
      <c r="C73" s="3"/>
      <c r="D73" s="2">
        <v>122044</v>
      </c>
      <c r="E73" s="3" t="s">
        <v>2637</v>
      </c>
      <c r="F73" s="90">
        <f ca="1">IFERROR(SUMIF('Journal Entries'!$B:$H,'COA Final KI 300719'!D73,'Journal Entries'!$H:$H),0)</f>
        <v>-1.8999999910593033</v>
      </c>
    </row>
    <row r="74" spans="2:6" hidden="1" outlineLevel="2" x14ac:dyDescent="0.15">
      <c r="B74" s="8"/>
      <c r="C74" s="3"/>
      <c r="D74" s="2">
        <v>122045</v>
      </c>
      <c r="E74" s="3" t="s">
        <v>2639</v>
      </c>
      <c r="F74" s="90">
        <f ca="1">IFERROR(SUMIF('Journal Entries'!$B:$H,'COA Final KI 300719'!D74,'Journal Entries'!$H:$H),0)</f>
        <v>-1.3999999985098839</v>
      </c>
    </row>
    <row r="75" spans="2:6" hidden="1" outlineLevel="2" x14ac:dyDescent="0.15">
      <c r="B75" s="8"/>
      <c r="C75" s="3"/>
      <c r="D75" s="2">
        <v>122046</v>
      </c>
      <c r="E75" s="3" t="s">
        <v>2640</v>
      </c>
      <c r="F75" s="90">
        <f ca="1">IFERROR(SUMIF('Journal Entries'!$B:$H,'COA Final KI 300719'!D75,'Journal Entries'!$H:$H),0)</f>
        <v>9840000.5</v>
      </c>
    </row>
    <row r="76" spans="2:6" hidden="1" outlineLevel="2" x14ac:dyDescent="0.15">
      <c r="B76" s="8"/>
      <c r="C76" s="3"/>
      <c r="D76" s="2">
        <v>122047</v>
      </c>
      <c r="E76" s="3" t="s">
        <v>2641</v>
      </c>
      <c r="F76" s="90">
        <f ca="1">IFERROR(SUMIF('Journal Entries'!$B:$H,'COA Final KI 300719'!D76,'Journal Entries'!$H:$H),0)</f>
        <v>77396000</v>
      </c>
    </row>
    <row r="77" spans="2:6" hidden="1" outlineLevel="2" x14ac:dyDescent="0.15">
      <c r="B77" s="8"/>
      <c r="C77" s="3"/>
      <c r="D77" s="2">
        <v>122048</v>
      </c>
      <c r="E77" s="3" t="s">
        <v>2642</v>
      </c>
      <c r="F77" s="90">
        <f ca="1">IFERROR(SUMIF('Journal Entries'!$B:$H,'COA Final KI 300719'!D77,'Journal Entries'!$H:$H),0)</f>
        <v>-0.5</v>
      </c>
    </row>
    <row r="78" spans="2:6" hidden="1" outlineLevel="2" x14ac:dyDescent="0.15">
      <c r="B78" s="8"/>
      <c r="C78" s="3"/>
      <c r="D78" s="2">
        <v>122049</v>
      </c>
      <c r="E78" s="3" t="s">
        <v>2643</v>
      </c>
      <c r="F78" s="90">
        <f ca="1">IFERROR(SUMIF('Journal Entries'!$B:$H,'COA Final KI 300719'!D78,'Journal Entries'!$H:$H),0)</f>
        <v>1750001.0000000002</v>
      </c>
    </row>
    <row r="79" spans="2:6" hidden="1" outlineLevel="2" x14ac:dyDescent="0.15">
      <c r="B79" s="8"/>
      <c r="C79" s="3"/>
      <c r="D79" s="2">
        <v>122050</v>
      </c>
      <c r="E79" s="3" t="s">
        <v>2644</v>
      </c>
      <c r="F79" s="90">
        <f ca="1">IFERROR(SUMIF('Journal Entries'!$B:$H,'COA Final KI 300719'!D79,'Journal Entries'!$H:$H),0)</f>
        <v>0.20000000018626451</v>
      </c>
    </row>
    <row r="80" spans="2:6" hidden="1" outlineLevel="2" x14ac:dyDescent="0.15">
      <c r="B80" s="8"/>
      <c r="C80" s="3"/>
      <c r="D80" s="2">
        <v>122051</v>
      </c>
      <c r="E80" s="3" t="s">
        <v>2645</v>
      </c>
      <c r="F80" s="90">
        <f ca="1">IFERROR(SUMIF('Journal Entries'!$B:$H,'COA Final KI 300719'!D80,'Journal Entries'!$H:$H),0)</f>
        <v>3900000.5000000005</v>
      </c>
    </row>
    <row r="81" spans="2:8" hidden="1" outlineLevel="2" x14ac:dyDescent="0.15">
      <c r="B81" s="8"/>
      <c r="C81" s="3"/>
      <c r="D81" s="2">
        <v>122052</v>
      </c>
      <c r="E81" s="3" t="s">
        <v>2646</v>
      </c>
      <c r="F81" s="90">
        <f ca="1">IFERROR(SUMIF('Journal Entries'!$B:$H,'COA Final KI 300719'!D81,'Journal Entries'!$H:$H),0)</f>
        <v>3855500.0000000005</v>
      </c>
    </row>
    <row r="82" spans="2:8" hidden="1" outlineLevel="2" x14ac:dyDescent="0.15">
      <c r="B82" s="8"/>
      <c r="C82" s="3"/>
      <c r="D82" s="2">
        <v>122053</v>
      </c>
      <c r="E82" s="3" t="s">
        <v>783</v>
      </c>
      <c r="F82" s="90">
        <f ca="1">IFERROR(SUMIF('Journal Entries'!$B:$H,'COA Final KI 300719'!D82,'Journal Entries'!$H:$H),0)</f>
        <v>28020000.800000001</v>
      </c>
    </row>
    <row r="83" spans="2:8" hidden="1" outlineLevel="2" x14ac:dyDescent="0.15">
      <c r="B83" s="8"/>
      <c r="C83" s="3"/>
      <c r="D83" s="2">
        <v>122054</v>
      </c>
      <c r="E83" s="3" t="s">
        <v>2647</v>
      </c>
      <c r="F83" s="90">
        <f ca="1">IFERROR(SUMIF('Journal Entries'!$B:$H,'COA Final KI 300719'!D83,'Journal Entries'!$H:$H),0)</f>
        <v>6300000.3000000007</v>
      </c>
    </row>
    <row r="84" spans="2:8" hidden="1" outlineLevel="2" x14ac:dyDescent="0.15">
      <c r="B84" s="8"/>
      <c r="C84" s="3"/>
      <c r="D84" s="2">
        <v>122055</v>
      </c>
      <c r="E84" s="3" t="s">
        <v>2648</v>
      </c>
      <c r="F84" s="90">
        <f ca="1">IFERROR(SUMIF('Journal Entries'!$B:$H,'COA Final KI 300719'!D84,'Journal Entries'!$H:$H),0)</f>
        <v>-0.29999999701976776</v>
      </c>
    </row>
    <row r="85" spans="2:8" hidden="1" outlineLevel="2" x14ac:dyDescent="0.15">
      <c r="B85" s="8"/>
      <c r="C85" s="3"/>
      <c r="D85" s="2">
        <v>122056</v>
      </c>
      <c r="E85" s="3" t="s">
        <v>2649</v>
      </c>
      <c r="F85" s="90">
        <f ca="1">IFERROR(SUMIF('Journal Entries'!$B:$H,'COA Final KI 300719'!D85,'Journal Entries'!$H:$H),0)</f>
        <v>19449999.800000001</v>
      </c>
    </row>
    <row r="86" spans="2:8" hidden="1" outlineLevel="2" x14ac:dyDescent="0.15">
      <c r="B86" s="8"/>
      <c r="C86" s="3"/>
      <c r="D86" s="2">
        <v>122057</v>
      </c>
      <c r="E86" s="3" t="s">
        <v>2766</v>
      </c>
      <c r="F86" s="90">
        <f ca="1">IFERROR(SUMIF('Journal Entries'!$B:$H,'COA Final KI 300719'!D86,'Journal Entries'!$H:$H),0)</f>
        <v>3</v>
      </c>
    </row>
    <row r="87" spans="2:8" hidden="1" outlineLevel="2" x14ac:dyDescent="0.15">
      <c r="B87" s="8"/>
      <c r="C87" s="3"/>
      <c r="D87" s="2">
        <v>122058</v>
      </c>
      <c r="E87" s="3" t="s">
        <v>2799</v>
      </c>
      <c r="F87" s="90">
        <f ca="1">IFERROR(SUMIF('Journal Entries'!$B:$H,'COA Final KI 300719'!D87,'Journal Entries'!$H:$H),0)</f>
        <v>264918182.4000001</v>
      </c>
    </row>
    <row r="88" spans="2:8" hidden="1" outlineLevel="2" x14ac:dyDescent="0.15">
      <c r="B88" s="8"/>
      <c r="C88" s="3"/>
      <c r="D88" s="2">
        <v>122059</v>
      </c>
      <c r="E88" s="3" t="s">
        <v>2797</v>
      </c>
      <c r="F88" s="90">
        <f ca="1">IFERROR(SUMIF('Journal Entries'!$B:$H,'COA Final KI 300719'!D88,'Journal Entries'!$H:$H),0)</f>
        <v>-0.40000000037252903</v>
      </c>
    </row>
    <row r="89" spans="2:8" hidden="1" outlineLevel="2" x14ac:dyDescent="0.15">
      <c r="B89" s="8"/>
      <c r="C89" s="3"/>
      <c r="D89" s="2">
        <v>122060</v>
      </c>
      <c r="E89" s="3" t="s">
        <v>2692</v>
      </c>
      <c r="F89" s="90">
        <f ca="1">IFERROR(SUMIF('Journal Entries'!$B:$H,'COA Final KI 300719'!D89,'Journal Entries'!$H:$H),0)</f>
        <v>0</v>
      </c>
    </row>
    <row r="90" spans="2:8" hidden="1" outlineLevel="2" x14ac:dyDescent="0.15">
      <c r="B90" s="8"/>
      <c r="C90" s="3"/>
      <c r="D90" s="2">
        <v>122061</v>
      </c>
      <c r="E90" s="3" t="s">
        <v>2880</v>
      </c>
      <c r="F90" s="90">
        <f ca="1">IFERROR(SUMIF('Journal Entries'!$B:$H,'COA Final KI 300719'!D90,'Journal Entries'!$H:$H),0)</f>
        <v>0</v>
      </c>
    </row>
    <row r="91" spans="2:8" hidden="1" outlineLevel="2" x14ac:dyDescent="0.15">
      <c r="B91" s="8"/>
      <c r="C91" s="3"/>
      <c r="D91" s="2">
        <v>122062</v>
      </c>
      <c r="E91" s="3" t="s">
        <v>2887</v>
      </c>
      <c r="F91" s="90">
        <f ca="1">IFERROR(SUMIF('Journal Entries'!$B:$H,'COA Final KI 300719'!D91,'Journal Entries'!$H:$H),0)</f>
        <v>0</v>
      </c>
    </row>
    <row r="92" spans="2:8" hidden="1" outlineLevel="2" x14ac:dyDescent="0.15">
      <c r="B92" s="8"/>
      <c r="C92" s="3"/>
      <c r="D92" s="2">
        <v>122063</v>
      </c>
      <c r="E92" s="3" t="s">
        <v>2933</v>
      </c>
      <c r="F92" s="90">
        <f ca="1">IFERROR(SUMIF('Journal Entries'!$B:$H,'COA Final KI 300719'!D92,'Journal Entries'!$H:$H),0)</f>
        <v>0.29999999701976776</v>
      </c>
      <c r="G92" s="52"/>
      <c r="H92" s="52"/>
    </row>
    <row r="93" spans="2:8" hidden="1" outlineLevel="2" x14ac:dyDescent="0.15">
      <c r="B93" s="8"/>
      <c r="C93" s="3"/>
      <c r="D93" s="2">
        <v>122064</v>
      </c>
      <c r="E93" s="3" t="s">
        <v>2934</v>
      </c>
      <c r="F93" s="90">
        <f ca="1">IFERROR(SUMIF('Journal Entries'!$B:$H,'COA Final KI 300719'!D93,'Journal Entries'!$H:$H),0)</f>
        <v>44000000</v>
      </c>
      <c r="G93" s="52"/>
      <c r="H93" s="52"/>
    </row>
    <row r="94" spans="2:8" hidden="1" outlineLevel="2" x14ac:dyDescent="0.15">
      <c r="B94" s="8"/>
      <c r="C94" s="3"/>
      <c r="D94" s="2">
        <v>122065</v>
      </c>
      <c r="E94" s="3" t="s">
        <v>2935</v>
      </c>
      <c r="F94" s="90">
        <f ca="1">IFERROR(SUMIF('Journal Entries'!$B:$H,'COA Final KI 300719'!D94,'Journal Entries'!$H:$H),0)</f>
        <v>33749999.799999997</v>
      </c>
      <c r="G94" s="52"/>
    </row>
    <row r="95" spans="2:8" hidden="1" outlineLevel="2" x14ac:dyDescent="0.15">
      <c r="B95" s="8"/>
      <c r="C95" s="3"/>
      <c r="D95" s="2">
        <v>122066</v>
      </c>
      <c r="E95" s="3" t="s">
        <v>2936</v>
      </c>
      <c r="F95" s="90">
        <f ca="1">IFERROR(SUMIF('Journal Entries'!$B:$H,'COA Final KI 300719'!D95,'Journal Entries'!$H:$H),0)</f>
        <v>29250001</v>
      </c>
    </row>
    <row r="96" spans="2:8" hidden="1" outlineLevel="2" x14ac:dyDescent="0.15">
      <c r="B96" s="8"/>
      <c r="C96" s="3"/>
      <c r="D96" s="2">
        <v>122067</v>
      </c>
      <c r="E96" s="3" t="s">
        <v>2937</v>
      </c>
      <c r="F96" s="90">
        <f ca="1">IFERROR(SUMIF('Journal Entries'!$B:$H,'COA Final KI 300719'!D96,'Journal Entries'!$H:$H),0)</f>
        <v>15479999.699999999</v>
      </c>
    </row>
    <row r="97" spans="2:6" hidden="1" outlineLevel="2" x14ac:dyDescent="0.15">
      <c r="B97" s="8"/>
      <c r="C97" s="3"/>
      <c r="D97" s="2">
        <v>122068</v>
      </c>
      <c r="E97" s="3" t="s">
        <v>2939</v>
      </c>
      <c r="F97" s="90">
        <f ca="1">IFERROR(SUMIF('Journal Entries'!$B:$H,'COA Final KI 300719'!D97,'Journal Entries'!$H:$H),0)</f>
        <v>91010001.5</v>
      </c>
    </row>
    <row r="98" spans="2:6" hidden="1" outlineLevel="2" x14ac:dyDescent="0.15">
      <c r="B98" s="8"/>
      <c r="C98" s="3"/>
      <c r="D98" s="2">
        <v>122069</v>
      </c>
      <c r="E98" s="3" t="s">
        <v>2940</v>
      </c>
      <c r="F98" s="90">
        <f ca="1">IFERROR(SUMIF('Journal Entries'!$B:$H,'COA Final KI 300719'!D98,'Journal Entries'!$H:$H),0)</f>
        <v>0</v>
      </c>
    </row>
    <row r="99" spans="2:6" hidden="1" outlineLevel="2" x14ac:dyDescent="0.15">
      <c r="B99" s="8"/>
      <c r="C99" s="3"/>
      <c r="D99" s="2">
        <v>122070</v>
      </c>
      <c r="E99" s="3" t="s">
        <v>2941</v>
      </c>
      <c r="F99" s="90">
        <f ca="1">IFERROR(SUMIF('Journal Entries'!$B:$H,'COA Final KI 300719'!D99,'Journal Entries'!$H:$H),0)</f>
        <v>70143749.5</v>
      </c>
    </row>
    <row r="100" spans="2:6" hidden="1" outlineLevel="2" x14ac:dyDescent="0.15">
      <c r="B100" s="8"/>
      <c r="C100" s="3"/>
      <c r="D100" s="2"/>
      <c r="E100" s="3"/>
      <c r="F100" s="38"/>
    </row>
    <row r="101" spans="2:6" hidden="1" outlineLevel="2" x14ac:dyDescent="0.15">
      <c r="B101" s="8"/>
      <c r="C101" s="3"/>
      <c r="D101" s="2"/>
      <c r="E101" s="3"/>
      <c r="F101" s="38"/>
    </row>
    <row r="102" spans="2:6" hidden="1" outlineLevel="2" x14ac:dyDescent="0.15">
      <c r="B102" s="8"/>
      <c r="C102" s="3"/>
      <c r="D102" s="2"/>
      <c r="E102" s="3"/>
      <c r="F102" s="38"/>
    </row>
    <row r="103" spans="2:6" hidden="1" outlineLevel="2" x14ac:dyDescent="0.15">
      <c r="B103" s="8"/>
      <c r="C103" s="3"/>
      <c r="D103" s="2"/>
      <c r="E103" s="3"/>
      <c r="F103" s="38"/>
    </row>
    <row r="104" spans="2:6" hidden="1" outlineLevel="2" x14ac:dyDescent="0.15">
      <c r="B104" s="8"/>
      <c r="C104" s="3"/>
      <c r="D104" s="2"/>
      <c r="E104" s="3"/>
      <c r="F104" s="38"/>
    </row>
    <row r="105" spans="2:6" hidden="1" outlineLevel="2" x14ac:dyDescent="0.15">
      <c r="B105" s="8"/>
      <c r="C105" s="3"/>
      <c r="D105" s="2"/>
      <c r="E105" s="3"/>
      <c r="F105" s="38"/>
    </row>
    <row r="106" spans="2:6" hidden="1" outlineLevel="2" x14ac:dyDescent="0.15">
      <c r="B106" s="8"/>
      <c r="C106" s="3"/>
      <c r="D106" s="2"/>
      <c r="E106" s="3"/>
      <c r="F106" s="38"/>
    </row>
    <row r="107" spans="2:6" hidden="1" outlineLevel="2" x14ac:dyDescent="0.15">
      <c r="B107" s="8"/>
      <c r="C107" s="3"/>
      <c r="D107" s="2"/>
      <c r="E107" s="3"/>
      <c r="F107" s="38"/>
    </row>
    <row r="108" spans="2:6" hidden="1" outlineLevel="2" x14ac:dyDescent="0.15">
      <c r="B108" s="8"/>
      <c r="C108" s="3"/>
      <c r="D108" s="2"/>
      <c r="E108" s="3"/>
      <c r="F108" s="38"/>
    </row>
    <row r="109" spans="2:6" hidden="1" outlineLevel="2" x14ac:dyDescent="0.15">
      <c r="B109" s="8"/>
      <c r="C109" s="3"/>
      <c r="D109" s="2"/>
      <c r="E109" s="3"/>
      <c r="F109" s="38"/>
    </row>
    <row r="110" spans="2:6" hidden="1" outlineLevel="2" x14ac:dyDescent="0.15">
      <c r="B110" s="8"/>
      <c r="C110" s="3"/>
      <c r="D110" s="2"/>
      <c r="E110" s="3"/>
      <c r="F110" s="38"/>
    </row>
    <row r="111" spans="2:6" hidden="1" outlineLevel="2" x14ac:dyDescent="0.15">
      <c r="B111" s="8"/>
      <c r="C111" s="3"/>
      <c r="D111" s="2"/>
      <c r="E111" s="3"/>
      <c r="F111" s="38"/>
    </row>
    <row r="112" spans="2:6" hidden="1" outlineLevel="2" x14ac:dyDescent="0.15">
      <c r="B112" s="8"/>
      <c r="C112" s="3"/>
      <c r="D112" s="2"/>
      <c r="E112" s="3"/>
      <c r="F112" s="38"/>
    </row>
    <row r="113" spans="2:6" hidden="1" outlineLevel="2" x14ac:dyDescent="0.15">
      <c r="B113" s="8"/>
      <c r="C113" s="3"/>
      <c r="D113" s="2"/>
      <c r="E113" s="3"/>
      <c r="F113" s="38"/>
    </row>
    <row r="114" spans="2:6" hidden="1" outlineLevel="2" x14ac:dyDescent="0.15">
      <c r="B114" s="8"/>
      <c r="C114" s="3"/>
      <c r="D114" s="2"/>
      <c r="E114" s="3"/>
      <c r="F114" s="38"/>
    </row>
    <row r="115" spans="2:6" outlineLevel="1" collapsed="1" x14ac:dyDescent="0.15">
      <c r="B115" s="8"/>
      <c r="C115" s="3"/>
      <c r="D115" s="2"/>
      <c r="E115" s="3"/>
      <c r="F115" s="38"/>
    </row>
    <row r="116" spans="2:6" x14ac:dyDescent="0.15">
      <c r="B116" s="34">
        <v>130000</v>
      </c>
      <c r="C116" s="35" t="s">
        <v>19</v>
      </c>
      <c r="D116" s="34"/>
      <c r="E116" s="36"/>
      <c r="F116" s="39">
        <f ca="1">SUM(F117,F121,F137,F505,F509,F531)</f>
        <v>9542012574.3799992</v>
      </c>
    </row>
    <row r="117" spans="2:6" outlineLevel="1" x14ac:dyDescent="0.15">
      <c r="B117" s="29">
        <v>131000</v>
      </c>
      <c r="C117" s="30" t="s">
        <v>20</v>
      </c>
      <c r="D117" s="31"/>
      <c r="E117" s="32"/>
      <c r="F117" s="33">
        <f ca="1">SUM(F118:F120)</f>
        <v>0</v>
      </c>
    </row>
    <row r="118" spans="2:6" hidden="1" outlineLevel="2" x14ac:dyDescent="0.15">
      <c r="B118" s="8"/>
      <c r="C118" s="3"/>
      <c r="D118" s="2">
        <v>131001</v>
      </c>
      <c r="E118" s="3" t="s">
        <v>21</v>
      </c>
      <c r="F118" s="38">
        <f ca="1">IFERROR(SUMIF('Journal Entries'!$B:$H,'COA Final KI 300719'!D118,'Journal Entries'!$H:$H),0)</f>
        <v>0</v>
      </c>
    </row>
    <row r="119" spans="2:6" hidden="1" outlineLevel="2" x14ac:dyDescent="0.15">
      <c r="B119" s="8"/>
      <c r="C119" s="3"/>
      <c r="D119" s="2">
        <v>131002</v>
      </c>
      <c r="E119" s="3" t="s">
        <v>21</v>
      </c>
      <c r="F119" s="38">
        <f ca="1">IFERROR(SUMIF('Journal Entries'!$B:$H,'COA Final KI 300719'!D119,'Journal Entries'!$H:$H),0)</f>
        <v>0</v>
      </c>
    </row>
    <row r="120" spans="2:6" hidden="1" outlineLevel="2" x14ac:dyDescent="0.15">
      <c r="B120" s="8"/>
      <c r="C120" s="3"/>
      <c r="D120" s="2">
        <v>131003</v>
      </c>
      <c r="E120" s="3" t="s">
        <v>21</v>
      </c>
      <c r="F120" s="38">
        <f ca="1">IFERROR(SUMIF('Journal Entries'!$B:$H,'COA Final KI 300719'!D120,'Journal Entries'!$H:$H),0)</f>
        <v>0</v>
      </c>
    </row>
    <row r="121" spans="2:6" outlineLevel="1" collapsed="1" x14ac:dyDescent="0.15">
      <c r="B121" s="29">
        <v>132000</v>
      </c>
      <c r="C121" s="30" t="s">
        <v>22</v>
      </c>
      <c r="D121" s="31"/>
      <c r="E121" s="32"/>
      <c r="F121" s="33">
        <f ca="1">SUM(F122:F136)</f>
        <v>347581600</v>
      </c>
    </row>
    <row r="122" spans="2:6" hidden="1" outlineLevel="2" x14ac:dyDescent="0.15">
      <c r="B122" s="8"/>
      <c r="C122" s="3"/>
      <c r="D122" s="2">
        <v>132001</v>
      </c>
      <c r="E122" s="3" t="s">
        <v>1837</v>
      </c>
      <c r="F122" s="38">
        <f ca="1">IFERROR(SUMIF('Journal Entries'!$B:$H,'COA Final KI 300719'!D122,'Journal Entries'!$H:$H),0)</f>
        <v>35700000</v>
      </c>
    </row>
    <row r="123" spans="2:6" hidden="1" outlineLevel="2" x14ac:dyDescent="0.15">
      <c r="B123" s="8"/>
      <c r="C123" s="3"/>
      <c r="D123" s="2">
        <v>132002</v>
      </c>
      <c r="E123" s="3" t="s">
        <v>1838</v>
      </c>
      <c r="F123" s="38">
        <f ca="1">IFERROR(SUMIF('Journal Entries'!$B:$H,'COA Final KI 300719'!D123,'Journal Entries'!$H:$H),0)</f>
        <v>106488000</v>
      </c>
    </row>
    <row r="124" spans="2:6" hidden="1" outlineLevel="2" x14ac:dyDescent="0.15">
      <c r="B124" s="8"/>
      <c r="C124" s="3"/>
      <c r="D124" s="2">
        <v>132003</v>
      </c>
      <c r="E124" s="3" t="s">
        <v>1839</v>
      </c>
      <c r="F124" s="38">
        <f ca="1">IFERROR(SUMIF('Journal Entries'!$B:$H,'COA Final KI 300719'!D124,'Journal Entries'!$H:$H),0)</f>
        <v>56725600</v>
      </c>
    </row>
    <row r="125" spans="2:6" hidden="1" outlineLevel="2" x14ac:dyDescent="0.15">
      <c r="B125" s="8"/>
      <c r="C125" s="3"/>
      <c r="D125" s="2">
        <v>132004</v>
      </c>
      <c r="E125" s="3" t="s">
        <v>1840</v>
      </c>
      <c r="F125" s="38">
        <f ca="1">IFERROR(SUMIF('Journal Entries'!$B:$H,'COA Final KI 300719'!D125,'Journal Entries'!$H:$H),0)</f>
        <v>23680000</v>
      </c>
    </row>
    <row r="126" spans="2:6" hidden="1" outlineLevel="2" x14ac:dyDescent="0.15">
      <c r="B126" s="8"/>
      <c r="C126" s="3"/>
      <c r="D126" s="2">
        <v>132005</v>
      </c>
      <c r="E126" s="3" t="s">
        <v>1841</v>
      </c>
      <c r="F126" s="38">
        <f ca="1">IFERROR(SUMIF('Journal Entries'!$B:$H,'COA Final KI 300719'!D126,'Journal Entries'!$H:$H),0)</f>
        <v>0</v>
      </c>
    </row>
    <row r="127" spans="2:6" hidden="1" outlineLevel="2" x14ac:dyDescent="0.15">
      <c r="B127" s="8"/>
      <c r="C127" s="3"/>
      <c r="D127" s="2">
        <v>132006</v>
      </c>
      <c r="E127" s="3" t="s">
        <v>1842</v>
      </c>
      <c r="F127" s="38">
        <f ca="1">IFERROR(SUMIF('Journal Entries'!$B:$H,'COA Final KI 300719'!D127,'Journal Entries'!$H:$H),0)</f>
        <v>18432000</v>
      </c>
    </row>
    <row r="128" spans="2:6" hidden="1" outlineLevel="2" x14ac:dyDescent="0.15">
      <c r="B128" s="8"/>
      <c r="C128" s="3"/>
      <c r="D128" s="2">
        <v>132007</v>
      </c>
      <c r="E128" s="3" t="s">
        <v>1843</v>
      </c>
      <c r="F128" s="38">
        <f ca="1">IFERROR(SUMIF('Journal Entries'!$B:$H,'COA Final KI 300719'!D128,'Journal Entries'!$H:$H),0)</f>
        <v>36126000</v>
      </c>
    </row>
    <row r="129" spans="2:6" hidden="1" outlineLevel="2" x14ac:dyDescent="0.15">
      <c r="B129" s="8"/>
      <c r="C129" s="3"/>
      <c r="D129" s="2">
        <v>132008</v>
      </c>
      <c r="E129" s="3" t="s">
        <v>1844</v>
      </c>
      <c r="F129" s="38">
        <f ca="1">IFERROR(SUMIF('Journal Entries'!$B:$H,'COA Final KI 300719'!D129,'Journal Entries'!$H:$H),0)</f>
        <v>40640000</v>
      </c>
    </row>
    <row r="130" spans="2:6" hidden="1" outlineLevel="2" x14ac:dyDescent="0.15">
      <c r="B130" s="8"/>
      <c r="C130" s="3"/>
      <c r="D130" s="2">
        <v>132009</v>
      </c>
      <c r="E130" s="3" t="s">
        <v>1845</v>
      </c>
      <c r="F130" s="38">
        <f ca="1">IFERROR(SUMIF('Journal Entries'!$B:$H,'COA Final KI 300719'!D130,'Journal Entries'!$H:$H),0)</f>
        <v>14880000</v>
      </c>
    </row>
    <row r="131" spans="2:6" hidden="1" outlineLevel="2" x14ac:dyDescent="0.15">
      <c r="B131" s="8"/>
      <c r="C131" s="3"/>
      <c r="D131" s="2">
        <v>132010</v>
      </c>
      <c r="E131" s="3" t="s">
        <v>1846</v>
      </c>
      <c r="F131" s="38">
        <f ca="1">IFERROR(SUMIF('Journal Entries'!$B:$H,'COA Final KI 300719'!D131,'Journal Entries'!$H:$H),0)</f>
        <v>0</v>
      </c>
    </row>
    <row r="132" spans="2:6" hidden="1" outlineLevel="2" x14ac:dyDescent="0.15">
      <c r="B132" s="8"/>
      <c r="C132" s="3"/>
      <c r="D132" s="2">
        <v>132011</v>
      </c>
      <c r="E132" s="3" t="s">
        <v>1847</v>
      </c>
      <c r="F132" s="38">
        <f ca="1">IFERROR(SUMIF('Journal Entries'!$B:$H,'COA Final KI 300719'!D132,'Journal Entries'!$H:$H),0)</f>
        <v>0</v>
      </c>
    </row>
    <row r="133" spans="2:6" hidden="1" outlineLevel="2" x14ac:dyDescent="0.15">
      <c r="B133" s="8"/>
      <c r="C133" s="3"/>
      <c r="D133" s="2">
        <v>132012</v>
      </c>
      <c r="E133" s="3" t="s">
        <v>1848</v>
      </c>
      <c r="F133" s="38">
        <f ca="1">IFERROR(SUMIF('Journal Entries'!$B:$H,'COA Final KI 300719'!D133,'Journal Entries'!$H:$H),0)</f>
        <v>0</v>
      </c>
    </row>
    <row r="134" spans="2:6" hidden="1" outlineLevel="2" x14ac:dyDescent="0.15">
      <c r="B134" s="8"/>
      <c r="C134" s="3"/>
      <c r="D134" s="2">
        <v>132013</v>
      </c>
      <c r="E134" s="3" t="s">
        <v>1849</v>
      </c>
      <c r="F134" s="38">
        <f ca="1">IFERROR(SUMIF('Journal Entries'!$B:$H,'COA Final KI 300719'!D134,'Journal Entries'!$H:$H),0)</f>
        <v>14910000</v>
      </c>
    </row>
    <row r="135" spans="2:6" hidden="1" outlineLevel="2" x14ac:dyDescent="0.15">
      <c r="B135" s="8"/>
      <c r="C135" s="3"/>
      <c r="D135" s="2">
        <v>132014</v>
      </c>
      <c r="E135" s="3" t="s">
        <v>1850</v>
      </c>
      <c r="F135" s="38">
        <f ca="1">IFERROR(SUMIF('Journal Entries'!$B:$H,'COA Final KI 300719'!D135,'Journal Entries'!$H:$H),0)</f>
        <v>0</v>
      </c>
    </row>
    <row r="136" spans="2:6" hidden="1" outlineLevel="2" x14ac:dyDescent="0.15">
      <c r="B136" s="8"/>
      <c r="C136" s="3"/>
      <c r="D136" s="2">
        <v>132015</v>
      </c>
      <c r="E136" s="3" t="s">
        <v>1851</v>
      </c>
      <c r="F136" s="38">
        <f ca="1">IFERROR(SUMIF('Journal Entries'!$B:$H,'COA Final KI 300719'!D136,'Journal Entries'!$H:$H),0)</f>
        <v>0</v>
      </c>
    </row>
    <row r="137" spans="2:6" outlineLevel="1" collapsed="1" x14ac:dyDescent="0.15">
      <c r="B137" s="29">
        <v>133000</v>
      </c>
      <c r="C137" s="30" t="s">
        <v>24</v>
      </c>
      <c r="D137" s="31"/>
      <c r="E137" s="32"/>
      <c r="F137" s="33">
        <f ca="1">SUM(F138:F504)</f>
        <v>623017473.88</v>
      </c>
    </row>
    <row r="138" spans="2:6" hidden="1" outlineLevel="2" x14ac:dyDescent="0.15">
      <c r="B138" s="8"/>
      <c r="C138" s="3"/>
      <c r="D138" s="2">
        <v>133001</v>
      </c>
      <c r="E138" s="3" t="s">
        <v>1852</v>
      </c>
      <c r="F138" s="38">
        <f ca="1">IFERROR(SUMIF('Journal Entries'!$B:$H,'COA Final KI 300719'!D138,'Journal Entries'!$H:$H),0)</f>
        <v>0</v>
      </c>
    </row>
    <row r="139" spans="2:6" hidden="1" outlineLevel="2" x14ac:dyDescent="0.15">
      <c r="B139" s="8"/>
      <c r="C139" s="3"/>
      <c r="D139" s="2">
        <v>133002</v>
      </c>
      <c r="E139" s="3" t="s">
        <v>1853</v>
      </c>
      <c r="F139" s="38">
        <f ca="1">IFERROR(SUMIF('Journal Entries'!$B:$H,'COA Final KI 300719'!D139,'Journal Entries'!$H:$H),0)</f>
        <v>0</v>
      </c>
    </row>
    <row r="140" spans="2:6" hidden="1" outlineLevel="2" x14ac:dyDescent="0.15">
      <c r="B140" s="8"/>
      <c r="C140" s="3"/>
      <c r="D140" s="2">
        <v>133003</v>
      </c>
      <c r="E140" s="3" t="s">
        <v>1854</v>
      </c>
      <c r="F140" s="38">
        <f ca="1">IFERROR(SUMIF('Journal Entries'!$B:$H,'COA Final KI 300719'!D140,'Journal Entries'!$H:$H),0)</f>
        <v>0</v>
      </c>
    </row>
    <row r="141" spans="2:6" hidden="1" outlineLevel="2" x14ac:dyDescent="0.15">
      <c r="B141" s="8"/>
      <c r="C141" s="3"/>
      <c r="D141" s="2">
        <v>133004</v>
      </c>
      <c r="E141" s="3" t="s">
        <v>1855</v>
      </c>
      <c r="F141" s="38">
        <f ca="1">IFERROR(SUMIF('Journal Entries'!$B:$H,'COA Final KI 300719'!D141,'Journal Entries'!$H:$H),0)</f>
        <v>35000</v>
      </c>
    </row>
    <row r="142" spans="2:6" hidden="1" outlineLevel="2" x14ac:dyDescent="0.15">
      <c r="B142" s="8"/>
      <c r="C142" s="3"/>
      <c r="D142" s="2">
        <v>133005</v>
      </c>
      <c r="E142" s="3" t="s">
        <v>1856</v>
      </c>
      <c r="F142" s="38">
        <f ca="1">IFERROR(SUMIF('Journal Entries'!$B:$H,'COA Final KI 300719'!D142,'Journal Entries'!$H:$H),0)</f>
        <v>0</v>
      </c>
    </row>
    <row r="143" spans="2:6" hidden="1" outlineLevel="2" x14ac:dyDescent="0.15">
      <c r="B143" s="8"/>
      <c r="C143" s="3"/>
      <c r="D143" s="2">
        <v>133006</v>
      </c>
      <c r="E143" s="3" t="s">
        <v>1857</v>
      </c>
      <c r="F143" s="38">
        <f ca="1">IFERROR(SUMIF('Journal Entries'!$B:$H,'COA Final KI 300719'!D143,'Journal Entries'!$H:$H),0)</f>
        <v>0</v>
      </c>
    </row>
    <row r="144" spans="2:6" hidden="1" outlineLevel="2" x14ac:dyDescent="0.15">
      <c r="B144" s="8"/>
      <c r="C144" s="3"/>
      <c r="D144" s="2">
        <v>133007</v>
      </c>
      <c r="E144" s="3" t="s">
        <v>1858</v>
      </c>
      <c r="F144" s="38">
        <f ca="1">IFERROR(SUMIF('Journal Entries'!$B:$H,'COA Final KI 300719'!D144,'Journal Entries'!$H:$H),0)</f>
        <v>5081300</v>
      </c>
    </row>
    <row r="145" spans="2:6" hidden="1" outlineLevel="2" x14ac:dyDescent="0.15">
      <c r="B145" s="8"/>
      <c r="C145" s="3"/>
      <c r="D145" s="2">
        <v>133008</v>
      </c>
      <c r="E145" s="3" t="s">
        <v>1859</v>
      </c>
      <c r="F145" s="38">
        <f ca="1">IFERROR(SUMIF('Journal Entries'!$B:$H,'COA Final KI 300719'!D145,'Journal Entries'!$H:$H),0)</f>
        <v>0</v>
      </c>
    </row>
    <row r="146" spans="2:6" hidden="1" outlineLevel="2" x14ac:dyDescent="0.15">
      <c r="B146" s="8"/>
      <c r="C146" s="3"/>
      <c r="D146" s="2">
        <v>133009</v>
      </c>
      <c r="E146" s="3" t="s">
        <v>1860</v>
      </c>
      <c r="F146" s="38">
        <f ca="1">IFERROR(SUMIF('Journal Entries'!$B:$H,'COA Final KI 300719'!D146,'Journal Entries'!$H:$H),0)</f>
        <v>0</v>
      </c>
    </row>
    <row r="147" spans="2:6" hidden="1" outlineLevel="2" x14ac:dyDescent="0.15">
      <c r="B147" s="8"/>
      <c r="C147" s="3"/>
      <c r="D147" s="2">
        <v>133010</v>
      </c>
      <c r="E147" s="3" t="s">
        <v>1861</v>
      </c>
      <c r="F147" s="38">
        <f ca="1">IFERROR(SUMIF('Journal Entries'!$B:$H,'COA Final KI 300719'!D147,'Journal Entries'!$H:$H),0)</f>
        <v>0</v>
      </c>
    </row>
    <row r="148" spans="2:6" hidden="1" outlineLevel="2" x14ac:dyDescent="0.15">
      <c r="B148" s="8"/>
      <c r="C148" s="3"/>
      <c r="D148" s="2">
        <v>133011</v>
      </c>
      <c r="E148" s="3" t="s">
        <v>1862</v>
      </c>
      <c r="F148" s="38">
        <f ca="1">IFERROR(SUMIF('Journal Entries'!$B:$H,'COA Final KI 300719'!D148,'Journal Entries'!$H:$H),0)</f>
        <v>0</v>
      </c>
    </row>
    <row r="149" spans="2:6" hidden="1" outlineLevel="2" x14ac:dyDescent="0.15">
      <c r="B149" s="8"/>
      <c r="C149" s="3"/>
      <c r="D149" s="2">
        <v>133012</v>
      </c>
      <c r="E149" s="3" t="s">
        <v>1863</v>
      </c>
      <c r="F149" s="38">
        <f ca="1">IFERROR(SUMIF('Journal Entries'!$B:$H,'COA Final KI 300719'!D149,'Journal Entries'!$H:$H),0)</f>
        <v>0</v>
      </c>
    </row>
    <row r="150" spans="2:6" hidden="1" outlineLevel="2" x14ac:dyDescent="0.15">
      <c r="B150" s="8"/>
      <c r="C150" s="3"/>
      <c r="D150" s="2">
        <v>133013</v>
      </c>
      <c r="E150" s="3" t="s">
        <v>1864</v>
      </c>
      <c r="F150" s="38">
        <f ca="1">IFERROR(SUMIF('Journal Entries'!$B:$H,'COA Final KI 300719'!D150,'Journal Entries'!$H:$H),0)</f>
        <v>0</v>
      </c>
    </row>
    <row r="151" spans="2:6" hidden="1" outlineLevel="2" x14ac:dyDescent="0.15">
      <c r="B151" s="8"/>
      <c r="C151" s="3"/>
      <c r="D151" s="2">
        <v>133014</v>
      </c>
      <c r="E151" s="3" t="s">
        <v>1865</v>
      </c>
      <c r="F151" s="38">
        <f ca="1">IFERROR(SUMIF('Journal Entries'!$B:$H,'COA Final KI 300719'!D151,'Journal Entries'!$H:$H),0)</f>
        <v>156000</v>
      </c>
    </row>
    <row r="152" spans="2:6" hidden="1" outlineLevel="2" x14ac:dyDescent="0.15">
      <c r="B152" s="8"/>
      <c r="C152" s="3"/>
      <c r="D152" s="2">
        <v>133015</v>
      </c>
      <c r="E152" s="3" t="s">
        <v>1866</v>
      </c>
      <c r="F152" s="38">
        <f ca="1">IFERROR(SUMIF('Journal Entries'!$B:$H,'COA Final KI 300719'!D152,'Journal Entries'!$H:$H),0)</f>
        <v>0</v>
      </c>
    </row>
    <row r="153" spans="2:6" hidden="1" outlineLevel="2" x14ac:dyDescent="0.15">
      <c r="B153" s="8"/>
      <c r="C153" s="3"/>
      <c r="D153" s="2">
        <v>133016</v>
      </c>
      <c r="E153" s="3" t="s">
        <v>1867</v>
      </c>
      <c r="F153" s="38">
        <f ca="1">IFERROR(SUMIF('Journal Entries'!$B:$H,'COA Final KI 300719'!D153,'Journal Entries'!$H:$H),0)</f>
        <v>0</v>
      </c>
    </row>
    <row r="154" spans="2:6" hidden="1" outlineLevel="2" x14ac:dyDescent="0.15">
      <c r="B154" s="8"/>
      <c r="C154" s="3"/>
      <c r="D154" s="2">
        <v>133017</v>
      </c>
      <c r="E154" s="3" t="s">
        <v>1868</v>
      </c>
      <c r="F154" s="38">
        <f ca="1">IFERROR(SUMIF('Journal Entries'!$B:$H,'COA Final KI 300719'!D154,'Journal Entries'!$H:$H),0)</f>
        <v>0</v>
      </c>
    </row>
    <row r="155" spans="2:6" hidden="1" outlineLevel="2" x14ac:dyDescent="0.15">
      <c r="B155" s="8"/>
      <c r="C155" s="3"/>
      <c r="D155" s="2">
        <v>133018</v>
      </c>
      <c r="E155" s="3" t="s">
        <v>1869</v>
      </c>
      <c r="F155" s="38">
        <f ca="1">IFERROR(SUMIF('Journal Entries'!$B:$H,'COA Final KI 300719'!D155,'Journal Entries'!$H:$H),0)</f>
        <v>0</v>
      </c>
    </row>
    <row r="156" spans="2:6" hidden="1" outlineLevel="2" x14ac:dyDescent="0.15">
      <c r="B156" s="8"/>
      <c r="C156" s="3"/>
      <c r="D156" s="2">
        <v>133019</v>
      </c>
      <c r="E156" s="3" t="s">
        <v>1870</v>
      </c>
      <c r="F156" s="38">
        <f ca="1">IFERROR(SUMIF('Journal Entries'!$B:$H,'COA Final KI 300719'!D156,'Journal Entries'!$H:$H),0)</f>
        <v>0</v>
      </c>
    </row>
    <row r="157" spans="2:6" hidden="1" outlineLevel="2" x14ac:dyDescent="0.15">
      <c r="B157" s="8"/>
      <c r="C157" s="3"/>
      <c r="D157" s="2">
        <v>133020</v>
      </c>
      <c r="E157" s="3" t="s">
        <v>1871</v>
      </c>
      <c r="F157" s="38">
        <f ca="1">IFERROR(SUMIF('Journal Entries'!$B:$H,'COA Final KI 300719'!D157,'Journal Entries'!$H:$H),0)</f>
        <v>0</v>
      </c>
    </row>
    <row r="158" spans="2:6" hidden="1" outlineLevel="2" x14ac:dyDescent="0.15">
      <c r="B158" s="8"/>
      <c r="C158" s="3"/>
      <c r="D158" s="2">
        <v>133021</v>
      </c>
      <c r="E158" s="3" t="s">
        <v>1872</v>
      </c>
      <c r="F158" s="38">
        <f ca="1">IFERROR(SUMIF('Journal Entries'!$B:$H,'COA Final KI 300719'!D158,'Journal Entries'!$H:$H),0)</f>
        <v>0</v>
      </c>
    </row>
    <row r="159" spans="2:6" hidden="1" outlineLevel="2" x14ac:dyDescent="0.15">
      <c r="B159" s="8"/>
      <c r="C159" s="3"/>
      <c r="D159" s="2">
        <v>133022</v>
      </c>
      <c r="E159" s="3" t="s">
        <v>1873</v>
      </c>
      <c r="F159" s="38">
        <f ca="1">IFERROR(SUMIF('Journal Entries'!$B:$H,'COA Final KI 300719'!D159,'Journal Entries'!$H:$H),0)</f>
        <v>0</v>
      </c>
    </row>
    <row r="160" spans="2:6" hidden="1" outlineLevel="2" x14ac:dyDescent="0.15">
      <c r="B160" s="8"/>
      <c r="C160" s="3"/>
      <c r="D160" s="2">
        <v>133023</v>
      </c>
      <c r="E160" s="3" t="s">
        <v>1874</v>
      </c>
      <c r="F160" s="38">
        <f ca="1">IFERROR(SUMIF('Journal Entries'!$B:$H,'COA Final KI 300719'!D160,'Journal Entries'!$H:$H),0)</f>
        <v>0</v>
      </c>
    </row>
    <row r="161" spans="2:6" hidden="1" outlineLevel="2" x14ac:dyDescent="0.15">
      <c r="B161" s="8"/>
      <c r="C161" s="3"/>
      <c r="D161" s="2">
        <v>133024</v>
      </c>
      <c r="E161" s="3" t="s">
        <v>1875</v>
      </c>
      <c r="F161" s="38">
        <f ca="1">IFERROR(SUMIF('Journal Entries'!$B:$H,'COA Final KI 300719'!D161,'Journal Entries'!$H:$H),0)</f>
        <v>0</v>
      </c>
    </row>
    <row r="162" spans="2:6" hidden="1" outlineLevel="2" x14ac:dyDescent="0.15">
      <c r="B162" s="8"/>
      <c r="C162" s="3"/>
      <c r="D162" s="2">
        <v>133025</v>
      </c>
      <c r="E162" s="3" t="s">
        <v>1876</v>
      </c>
      <c r="F162" s="38">
        <f ca="1">IFERROR(SUMIF('Journal Entries'!$B:$H,'COA Final KI 300719'!D162,'Journal Entries'!$H:$H),0)</f>
        <v>0</v>
      </c>
    </row>
    <row r="163" spans="2:6" hidden="1" outlineLevel="2" x14ac:dyDescent="0.15">
      <c r="B163" s="8"/>
      <c r="C163" s="3"/>
      <c r="D163" s="2">
        <v>133026</v>
      </c>
      <c r="E163" s="3" t="s">
        <v>1877</v>
      </c>
      <c r="F163" s="38">
        <f ca="1">IFERROR(SUMIF('Journal Entries'!$B:$H,'COA Final KI 300719'!D163,'Journal Entries'!$H:$H),0)</f>
        <v>0</v>
      </c>
    </row>
    <row r="164" spans="2:6" hidden="1" outlineLevel="2" x14ac:dyDescent="0.15">
      <c r="B164" s="8"/>
      <c r="C164" s="3"/>
      <c r="D164" s="2">
        <v>133027</v>
      </c>
      <c r="E164" s="3" t="s">
        <v>1878</v>
      </c>
      <c r="F164" s="38">
        <f ca="1">IFERROR(SUMIF('Journal Entries'!$B:$H,'COA Final KI 300719'!D164,'Journal Entries'!$H:$H),0)</f>
        <v>0</v>
      </c>
    </row>
    <row r="165" spans="2:6" hidden="1" outlineLevel="2" x14ac:dyDescent="0.15">
      <c r="B165" s="8"/>
      <c r="C165" s="3"/>
      <c r="D165" s="2">
        <v>133028</v>
      </c>
      <c r="E165" s="3" t="s">
        <v>1879</v>
      </c>
      <c r="F165" s="38">
        <f ca="1">IFERROR(SUMIF('Journal Entries'!$B:$H,'COA Final KI 300719'!D165,'Journal Entries'!$H:$H),0)</f>
        <v>0</v>
      </c>
    </row>
    <row r="166" spans="2:6" hidden="1" outlineLevel="2" x14ac:dyDescent="0.15">
      <c r="B166" s="8"/>
      <c r="C166" s="3"/>
      <c r="D166" s="2">
        <v>133029</v>
      </c>
      <c r="E166" s="3" t="s">
        <v>1880</v>
      </c>
      <c r="F166" s="38">
        <f ca="1">IFERROR(SUMIF('Journal Entries'!$B:$H,'COA Final KI 300719'!D166,'Journal Entries'!$H:$H),0)</f>
        <v>2690100</v>
      </c>
    </row>
    <row r="167" spans="2:6" hidden="1" outlineLevel="2" x14ac:dyDescent="0.15">
      <c r="B167" s="8"/>
      <c r="C167" s="3"/>
      <c r="D167" s="2">
        <v>133030</v>
      </c>
      <c r="E167" s="3" t="s">
        <v>1881</v>
      </c>
      <c r="F167" s="38">
        <f ca="1">IFERROR(SUMIF('Journal Entries'!$B:$H,'COA Final KI 300719'!D167,'Journal Entries'!$H:$H),0)</f>
        <v>0</v>
      </c>
    </row>
    <row r="168" spans="2:6" hidden="1" outlineLevel="2" x14ac:dyDescent="0.15">
      <c r="B168" s="8"/>
      <c r="C168" s="3"/>
      <c r="D168" s="2">
        <v>133031</v>
      </c>
      <c r="E168" s="3" t="s">
        <v>1882</v>
      </c>
      <c r="F168" s="38">
        <f ca="1">IFERROR(SUMIF('Journal Entries'!$B:$H,'COA Final KI 300719'!D168,'Journal Entries'!$H:$H),0)</f>
        <v>0</v>
      </c>
    </row>
    <row r="169" spans="2:6" hidden="1" outlineLevel="2" x14ac:dyDescent="0.15">
      <c r="B169" s="8"/>
      <c r="C169" s="3"/>
      <c r="D169" s="2">
        <v>133032</v>
      </c>
      <c r="E169" s="3" t="s">
        <v>1883</v>
      </c>
      <c r="F169" s="38">
        <f ca="1">IFERROR(SUMIF('Journal Entries'!$B:$H,'COA Final KI 300719'!D169,'Journal Entries'!$H:$H),0)</f>
        <v>0</v>
      </c>
    </row>
    <row r="170" spans="2:6" hidden="1" outlineLevel="2" x14ac:dyDescent="0.15">
      <c r="B170" s="8"/>
      <c r="C170" s="3"/>
      <c r="D170" s="2">
        <v>133033</v>
      </c>
      <c r="E170" s="3" t="s">
        <v>1884</v>
      </c>
      <c r="F170" s="38">
        <f ca="1">IFERROR(SUMIF('Journal Entries'!$B:$H,'COA Final KI 300719'!D170,'Journal Entries'!$H:$H),0)</f>
        <v>0</v>
      </c>
    </row>
    <row r="171" spans="2:6" hidden="1" outlineLevel="2" x14ac:dyDescent="0.15">
      <c r="B171" s="8"/>
      <c r="C171" s="3"/>
      <c r="D171" s="2">
        <v>133034</v>
      </c>
      <c r="E171" s="3" t="s">
        <v>1885</v>
      </c>
      <c r="F171" s="38">
        <f ca="1">IFERROR(SUMIF('Journal Entries'!$B:$H,'COA Final KI 300719'!D171,'Journal Entries'!$H:$H),0)</f>
        <v>0</v>
      </c>
    </row>
    <row r="172" spans="2:6" hidden="1" outlineLevel="2" x14ac:dyDescent="0.15">
      <c r="B172" s="8"/>
      <c r="C172" s="3"/>
      <c r="D172" s="2">
        <v>133035</v>
      </c>
      <c r="E172" s="3" t="s">
        <v>1886</v>
      </c>
      <c r="F172" s="38">
        <f ca="1">IFERROR(SUMIF('Journal Entries'!$B:$H,'COA Final KI 300719'!D172,'Journal Entries'!$H:$H),0)</f>
        <v>0</v>
      </c>
    </row>
    <row r="173" spans="2:6" hidden="1" outlineLevel="2" x14ac:dyDescent="0.15">
      <c r="B173" s="8"/>
      <c r="C173" s="3"/>
      <c r="D173" s="2">
        <v>133036</v>
      </c>
      <c r="E173" s="3" t="s">
        <v>1887</v>
      </c>
      <c r="F173" s="38">
        <f ca="1">IFERROR(SUMIF('Journal Entries'!$B:$H,'COA Final KI 300719'!D173,'Journal Entries'!$H:$H),0)</f>
        <v>0</v>
      </c>
    </row>
    <row r="174" spans="2:6" hidden="1" outlineLevel="2" x14ac:dyDescent="0.15">
      <c r="B174" s="8"/>
      <c r="C174" s="3"/>
      <c r="D174" s="2">
        <v>133037</v>
      </c>
      <c r="E174" s="3" t="s">
        <v>1888</v>
      </c>
      <c r="F174" s="38">
        <f ca="1">IFERROR(SUMIF('Journal Entries'!$B:$H,'COA Final KI 300719'!D174,'Journal Entries'!$H:$H),0)</f>
        <v>0</v>
      </c>
    </row>
    <row r="175" spans="2:6" hidden="1" outlineLevel="2" x14ac:dyDescent="0.15">
      <c r="B175" s="8"/>
      <c r="C175" s="3"/>
      <c r="D175" s="2">
        <v>133038</v>
      </c>
      <c r="E175" s="3" t="s">
        <v>1889</v>
      </c>
      <c r="F175" s="38">
        <f ca="1">IFERROR(SUMIF('Journal Entries'!$B:$H,'COA Final KI 300719'!D175,'Journal Entries'!$H:$H),0)</f>
        <v>0</v>
      </c>
    </row>
    <row r="176" spans="2:6" hidden="1" outlineLevel="2" x14ac:dyDescent="0.15">
      <c r="B176" s="8"/>
      <c r="C176" s="3"/>
      <c r="D176" s="2">
        <v>133039</v>
      </c>
      <c r="E176" s="3" t="s">
        <v>1890</v>
      </c>
      <c r="F176" s="38">
        <f ca="1">IFERROR(SUMIF('Journal Entries'!$B:$H,'COA Final KI 300719'!D176,'Journal Entries'!$H:$H),0)</f>
        <v>0</v>
      </c>
    </row>
    <row r="177" spans="2:6" hidden="1" outlineLevel="2" x14ac:dyDescent="0.15">
      <c r="B177" s="8"/>
      <c r="C177" s="3"/>
      <c r="D177" s="2">
        <v>133040</v>
      </c>
      <c r="E177" s="3" t="s">
        <v>1891</v>
      </c>
      <c r="F177" s="38">
        <f ca="1">IFERROR(SUMIF('Journal Entries'!$B:$H,'COA Final KI 300719'!D177,'Journal Entries'!$H:$H),0)</f>
        <v>0</v>
      </c>
    </row>
    <row r="178" spans="2:6" hidden="1" outlineLevel="2" x14ac:dyDescent="0.15">
      <c r="B178" s="8"/>
      <c r="C178" s="3"/>
      <c r="D178" s="2">
        <v>133041</v>
      </c>
      <c r="E178" s="3" t="s">
        <v>1892</v>
      </c>
      <c r="F178" s="38">
        <f ca="1">IFERROR(SUMIF('Journal Entries'!$B:$H,'COA Final KI 300719'!D178,'Journal Entries'!$H:$H),0)</f>
        <v>0</v>
      </c>
    </row>
    <row r="179" spans="2:6" hidden="1" outlineLevel="2" x14ac:dyDescent="0.15">
      <c r="B179" s="8"/>
      <c r="C179" s="3"/>
      <c r="D179" s="2">
        <v>133042</v>
      </c>
      <c r="E179" s="3" t="s">
        <v>1893</v>
      </c>
      <c r="F179" s="38">
        <f ca="1">IFERROR(SUMIF('Journal Entries'!$B:$H,'COA Final KI 300719'!D179,'Journal Entries'!$H:$H),0)</f>
        <v>0</v>
      </c>
    </row>
    <row r="180" spans="2:6" hidden="1" outlineLevel="2" x14ac:dyDescent="0.15">
      <c r="B180" s="8"/>
      <c r="C180" s="3"/>
      <c r="D180" s="2">
        <v>133043</v>
      </c>
      <c r="E180" s="3" t="s">
        <v>1894</v>
      </c>
      <c r="F180" s="38">
        <f ca="1">IFERROR(SUMIF('Journal Entries'!$B:$H,'COA Final KI 300719'!D180,'Journal Entries'!$H:$H),0)</f>
        <v>0</v>
      </c>
    </row>
    <row r="181" spans="2:6" hidden="1" outlineLevel="2" x14ac:dyDescent="0.15">
      <c r="B181" s="8"/>
      <c r="C181" s="3"/>
      <c r="D181" s="2">
        <v>133044</v>
      </c>
      <c r="E181" s="3" t="s">
        <v>1895</v>
      </c>
      <c r="F181" s="38">
        <f ca="1">IFERROR(SUMIF('Journal Entries'!$B:$H,'COA Final KI 300719'!D181,'Journal Entries'!$H:$H),0)</f>
        <v>6376226</v>
      </c>
    </row>
    <row r="182" spans="2:6" hidden="1" outlineLevel="2" x14ac:dyDescent="0.15">
      <c r="B182" s="8"/>
      <c r="C182" s="3"/>
      <c r="D182" s="2">
        <v>133045</v>
      </c>
      <c r="E182" s="3" t="s">
        <v>1896</v>
      </c>
      <c r="F182" s="38">
        <f ca="1">IFERROR(SUMIF('Journal Entries'!$B:$H,'COA Final KI 300719'!D182,'Journal Entries'!$H:$H),0)</f>
        <v>957000</v>
      </c>
    </row>
    <row r="183" spans="2:6" hidden="1" outlineLevel="2" x14ac:dyDescent="0.15">
      <c r="B183" s="8"/>
      <c r="C183" s="3"/>
      <c r="D183" s="2">
        <v>133046</v>
      </c>
      <c r="E183" s="3" t="s">
        <v>1897</v>
      </c>
      <c r="F183" s="38">
        <f ca="1">IFERROR(SUMIF('Journal Entries'!$B:$H,'COA Final KI 300719'!D183,'Journal Entries'!$H:$H),0)</f>
        <v>4188936</v>
      </c>
    </row>
    <row r="184" spans="2:6" hidden="1" outlineLevel="2" x14ac:dyDescent="0.15">
      <c r="B184" s="8"/>
      <c r="C184" s="3"/>
      <c r="D184" s="2">
        <v>133047</v>
      </c>
      <c r="E184" s="3" t="s">
        <v>1898</v>
      </c>
      <c r="F184" s="38">
        <f ca="1">IFERROR(SUMIF('Journal Entries'!$B:$H,'COA Final KI 300719'!D184,'Journal Entries'!$H:$H),0)</f>
        <v>4356850</v>
      </c>
    </row>
    <row r="185" spans="2:6" hidden="1" outlineLevel="2" x14ac:dyDescent="0.15">
      <c r="B185" s="8"/>
      <c r="C185" s="3"/>
      <c r="D185" s="2">
        <v>133048</v>
      </c>
      <c r="E185" s="3" t="s">
        <v>1899</v>
      </c>
      <c r="F185" s="38">
        <f ca="1">IFERROR(SUMIF('Journal Entries'!$B:$H,'COA Final KI 300719'!D185,'Journal Entries'!$H:$H),0)</f>
        <v>5872950</v>
      </c>
    </row>
    <row r="186" spans="2:6" hidden="1" outlineLevel="2" x14ac:dyDescent="0.15">
      <c r="B186" s="8"/>
      <c r="C186" s="3"/>
      <c r="D186" s="2">
        <v>133049</v>
      </c>
      <c r="E186" s="3" t="s">
        <v>1900</v>
      </c>
      <c r="F186" s="38">
        <f ca="1">IFERROR(SUMIF('Journal Entries'!$B:$H,'COA Final KI 300719'!D186,'Journal Entries'!$H:$H),0)</f>
        <v>9856175</v>
      </c>
    </row>
    <row r="187" spans="2:6" hidden="1" outlineLevel="2" x14ac:dyDescent="0.15">
      <c r="B187" s="8"/>
      <c r="C187" s="3"/>
      <c r="D187" s="2">
        <v>133050</v>
      </c>
      <c r="E187" s="3" t="s">
        <v>1901</v>
      </c>
      <c r="F187" s="38">
        <f ca="1">IFERROR(SUMIF('Journal Entries'!$B:$H,'COA Final KI 300719'!D187,'Journal Entries'!$H:$H),0)</f>
        <v>1729824</v>
      </c>
    </row>
    <row r="188" spans="2:6" hidden="1" outlineLevel="2" x14ac:dyDescent="0.15">
      <c r="B188" s="8"/>
      <c r="C188" s="3"/>
      <c r="D188" s="2">
        <v>133051</v>
      </c>
      <c r="E188" s="3" t="s">
        <v>1902</v>
      </c>
      <c r="F188" s="38">
        <f ca="1">IFERROR(SUMIF('Journal Entries'!$B:$H,'COA Final KI 300719'!D188,'Journal Entries'!$H:$H),0)</f>
        <v>344796</v>
      </c>
    </row>
    <row r="189" spans="2:6" hidden="1" outlineLevel="2" x14ac:dyDescent="0.15">
      <c r="B189" s="8"/>
      <c r="C189" s="3"/>
      <c r="D189" s="2">
        <v>133052</v>
      </c>
      <c r="E189" s="3" t="s">
        <v>1903</v>
      </c>
      <c r="F189" s="38">
        <f ca="1">IFERROR(SUMIF('Journal Entries'!$B:$H,'COA Final KI 300719'!D189,'Journal Entries'!$H:$H),0)</f>
        <v>562252</v>
      </c>
    </row>
    <row r="190" spans="2:6" hidden="1" outlineLevel="2" x14ac:dyDescent="0.15">
      <c r="B190" s="8"/>
      <c r="C190" s="3"/>
      <c r="D190" s="2">
        <v>133053</v>
      </c>
      <c r="E190" s="3" t="s">
        <v>1904</v>
      </c>
      <c r="F190" s="38">
        <f ca="1">IFERROR(SUMIF('Journal Entries'!$B:$H,'COA Final KI 300719'!D190,'Journal Entries'!$H:$H),0)</f>
        <v>2056236</v>
      </c>
    </row>
    <row r="191" spans="2:6" hidden="1" outlineLevel="2" x14ac:dyDescent="0.15">
      <c r="B191" s="8"/>
      <c r="C191" s="3"/>
      <c r="D191" s="2">
        <v>133054</v>
      </c>
      <c r="E191" s="3" t="s">
        <v>1905</v>
      </c>
      <c r="F191" s="38">
        <f ca="1">IFERROR(SUMIF('Journal Entries'!$B:$H,'COA Final KI 300719'!D191,'Journal Entries'!$H:$H),0)</f>
        <v>384670</v>
      </c>
    </row>
    <row r="192" spans="2:6" hidden="1" outlineLevel="2" x14ac:dyDescent="0.15">
      <c r="B192" s="8"/>
      <c r="C192" s="3"/>
      <c r="D192" s="2">
        <v>133055</v>
      </c>
      <c r="E192" s="3" t="s">
        <v>1906</v>
      </c>
      <c r="F192" s="38">
        <f ca="1">IFERROR(SUMIF('Journal Entries'!$B:$H,'COA Final KI 300719'!D192,'Journal Entries'!$H:$H),0)</f>
        <v>668262</v>
      </c>
    </row>
    <row r="193" spans="2:6" hidden="1" outlineLevel="2" x14ac:dyDescent="0.15">
      <c r="B193" s="8"/>
      <c r="C193" s="3"/>
      <c r="D193" s="2">
        <v>133056</v>
      </c>
      <c r="E193" s="3" t="s">
        <v>1907</v>
      </c>
      <c r="F193" s="38">
        <f ca="1">IFERROR(SUMIF('Journal Entries'!$B:$H,'COA Final KI 300719'!D193,'Journal Entries'!$H:$H),0)</f>
        <v>1915914</v>
      </c>
    </row>
    <row r="194" spans="2:6" hidden="1" outlineLevel="2" x14ac:dyDescent="0.15">
      <c r="B194" s="8"/>
      <c r="C194" s="3"/>
      <c r="D194" s="2">
        <v>133057</v>
      </c>
      <c r="E194" s="3" t="s">
        <v>1908</v>
      </c>
      <c r="F194" s="38">
        <f ca="1">IFERROR(SUMIF('Journal Entries'!$B:$H,'COA Final KI 300719'!D194,'Journal Entries'!$H:$H),0)</f>
        <v>328458</v>
      </c>
    </row>
    <row r="195" spans="2:6" hidden="1" outlineLevel="2" x14ac:dyDescent="0.15">
      <c r="B195" s="8"/>
      <c r="C195" s="3"/>
      <c r="D195" s="2">
        <v>133058</v>
      </c>
      <c r="E195" s="3" t="s">
        <v>1909</v>
      </c>
      <c r="F195" s="38">
        <f ca="1">IFERROR(SUMIF('Journal Entries'!$B:$H,'COA Final KI 300719'!D195,'Journal Entries'!$H:$H),0)</f>
        <v>919646</v>
      </c>
    </row>
    <row r="196" spans="2:6" hidden="1" outlineLevel="2" x14ac:dyDescent="0.15">
      <c r="B196" s="8"/>
      <c r="C196" s="3"/>
      <c r="D196" s="2">
        <v>133059</v>
      </c>
      <c r="E196" s="3" t="s">
        <v>1910</v>
      </c>
      <c r="F196" s="38">
        <f ca="1">IFERROR(SUMIF('Journal Entries'!$B:$H,'COA Final KI 300719'!D196,'Journal Entries'!$H:$H),0)</f>
        <v>2974254</v>
      </c>
    </row>
    <row r="197" spans="2:6" hidden="1" outlineLevel="2" x14ac:dyDescent="0.15">
      <c r="B197" s="8"/>
      <c r="C197" s="3"/>
      <c r="D197" s="2">
        <v>133060</v>
      </c>
      <c r="E197" s="3" t="s">
        <v>1911</v>
      </c>
      <c r="F197" s="38">
        <f ca="1">IFERROR(SUMIF('Journal Entries'!$B:$H,'COA Final KI 300719'!D197,'Journal Entries'!$H:$H),0)</f>
        <v>1189622</v>
      </c>
    </row>
    <row r="198" spans="2:6" hidden="1" outlineLevel="2" x14ac:dyDescent="0.15">
      <c r="B198" s="8"/>
      <c r="C198" s="3"/>
      <c r="D198" s="2">
        <v>133061</v>
      </c>
      <c r="E198" s="3" t="s">
        <v>1912</v>
      </c>
      <c r="F198" s="38">
        <f ca="1">IFERROR(SUMIF('Journal Entries'!$B:$H,'COA Final KI 300719'!D198,'Journal Entries'!$H:$H),0)</f>
        <v>1427626</v>
      </c>
    </row>
    <row r="199" spans="2:6" hidden="1" outlineLevel="2" x14ac:dyDescent="0.15">
      <c r="B199" s="8"/>
      <c r="C199" s="3"/>
      <c r="D199" s="2">
        <v>133062</v>
      </c>
      <c r="E199" s="3" t="s">
        <v>1913</v>
      </c>
      <c r="F199" s="38">
        <f ca="1">IFERROR(SUMIF('Journal Entries'!$B:$H,'COA Final KI 300719'!D199,'Journal Entries'!$H:$H),0)</f>
        <v>1300000</v>
      </c>
    </row>
    <row r="200" spans="2:6" hidden="1" outlineLevel="2" x14ac:dyDescent="0.15">
      <c r="B200" s="8"/>
      <c r="C200" s="3"/>
      <c r="D200" s="2">
        <v>133063</v>
      </c>
      <c r="E200" s="3" t="s">
        <v>1914</v>
      </c>
      <c r="F200" s="38">
        <f ca="1">IFERROR(SUMIF('Journal Entries'!$B:$H,'COA Final KI 300719'!D200,'Journal Entries'!$H:$H),0)</f>
        <v>0</v>
      </c>
    </row>
    <row r="201" spans="2:6" hidden="1" outlineLevel="2" x14ac:dyDescent="0.15">
      <c r="B201" s="8"/>
      <c r="C201" s="3"/>
      <c r="D201" s="2">
        <v>133064</v>
      </c>
      <c r="E201" s="3" t="s">
        <v>1915</v>
      </c>
      <c r="F201" s="38">
        <f ca="1">IFERROR(SUMIF('Journal Entries'!$B:$H,'COA Final KI 300719'!D201,'Journal Entries'!$H:$H),0)</f>
        <v>560000</v>
      </c>
    </row>
    <row r="202" spans="2:6" hidden="1" outlineLevel="2" x14ac:dyDescent="0.15">
      <c r="B202" s="8"/>
      <c r="C202" s="3"/>
      <c r="D202" s="2">
        <v>133065</v>
      </c>
      <c r="E202" s="3" t="s">
        <v>1916</v>
      </c>
      <c r="F202" s="38">
        <f ca="1">IFERROR(SUMIF('Journal Entries'!$B:$H,'COA Final KI 300719'!D202,'Journal Entries'!$H:$H),0)</f>
        <v>0</v>
      </c>
    </row>
    <row r="203" spans="2:6" hidden="1" outlineLevel="2" x14ac:dyDescent="0.15">
      <c r="B203" s="8"/>
      <c r="C203" s="3"/>
      <c r="D203" s="2">
        <v>133066</v>
      </c>
      <c r="E203" s="3" t="s">
        <v>1917</v>
      </c>
      <c r="F203" s="38">
        <f ca="1">IFERROR(SUMIF('Journal Entries'!$B:$H,'COA Final KI 300719'!D203,'Journal Entries'!$H:$H),0)</f>
        <v>500000</v>
      </c>
    </row>
    <row r="204" spans="2:6" hidden="1" outlineLevel="2" x14ac:dyDescent="0.15">
      <c r="B204" s="8"/>
      <c r="C204" s="3"/>
      <c r="D204" s="2">
        <v>133067</v>
      </c>
      <c r="E204" s="3" t="s">
        <v>1918</v>
      </c>
      <c r="F204" s="38">
        <f ca="1">IFERROR(SUMIF('Journal Entries'!$B:$H,'COA Final KI 300719'!D204,'Journal Entries'!$H:$H),0)</f>
        <v>0</v>
      </c>
    </row>
    <row r="205" spans="2:6" hidden="1" outlineLevel="2" x14ac:dyDescent="0.15">
      <c r="B205" s="8"/>
      <c r="C205" s="3"/>
      <c r="D205" s="2">
        <v>133068</v>
      </c>
      <c r="E205" s="3" t="s">
        <v>1919</v>
      </c>
      <c r="F205" s="38">
        <f ca="1">IFERROR(SUMIF('Journal Entries'!$B:$H,'COA Final KI 300719'!D205,'Journal Entries'!$H:$H),0)</f>
        <v>0</v>
      </c>
    </row>
    <row r="206" spans="2:6" hidden="1" outlineLevel="2" x14ac:dyDescent="0.15">
      <c r="B206" s="8"/>
      <c r="C206" s="3"/>
      <c r="D206" s="2">
        <v>133069</v>
      </c>
      <c r="E206" s="3" t="s">
        <v>1920</v>
      </c>
      <c r="F206" s="38">
        <f ca="1">IFERROR(SUMIF('Journal Entries'!$B:$H,'COA Final KI 300719'!D206,'Journal Entries'!$H:$H),0)</f>
        <v>0</v>
      </c>
    </row>
    <row r="207" spans="2:6" hidden="1" outlineLevel="2" x14ac:dyDescent="0.15">
      <c r="B207" s="8"/>
      <c r="C207" s="3"/>
      <c r="D207" s="2">
        <v>133070</v>
      </c>
      <c r="E207" s="3" t="s">
        <v>1921</v>
      </c>
      <c r="F207" s="38">
        <f ca="1">IFERROR(SUMIF('Journal Entries'!$B:$H,'COA Final KI 300719'!D207,'Journal Entries'!$H:$H),0)</f>
        <v>352450</v>
      </c>
    </row>
    <row r="208" spans="2:6" hidden="1" outlineLevel="2" x14ac:dyDescent="0.15">
      <c r="B208" s="8"/>
      <c r="C208" s="3"/>
      <c r="D208" s="2">
        <v>133071</v>
      </c>
      <c r="E208" s="3" t="s">
        <v>1922</v>
      </c>
      <c r="F208" s="38">
        <f ca="1">IFERROR(SUMIF('Journal Entries'!$B:$H,'COA Final KI 300719'!D208,'Journal Entries'!$H:$H),0)</f>
        <v>0</v>
      </c>
    </row>
    <row r="209" spans="2:6" hidden="1" outlineLevel="2" x14ac:dyDescent="0.15">
      <c r="B209" s="8"/>
      <c r="C209" s="3"/>
      <c r="D209" s="2">
        <v>133072</v>
      </c>
      <c r="E209" s="3" t="s">
        <v>1923</v>
      </c>
      <c r="F209" s="38">
        <f ca="1">IFERROR(SUMIF('Journal Entries'!$B:$H,'COA Final KI 300719'!D209,'Journal Entries'!$H:$H),0)</f>
        <v>0</v>
      </c>
    </row>
    <row r="210" spans="2:6" hidden="1" outlineLevel="2" x14ac:dyDescent="0.15">
      <c r="B210" s="8"/>
      <c r="C210" s="3"/>
      <c r="D210" s="2">
        <v>133073</v>
      </c>
      <c r="E210" s="3" t="s">
        <v>1924</v>
      </c>
      <c r="F210" s="38">
        <f ca="1">IFERROR(SUMIF('Journal Entries'!$B:$H,'COA Final KI 300719'!D210,'Journal Entries'!$H:$H),0)</f>
        <v>0</v>
      </c>
    </row>
    <row r="211" spans="2:6" hidden="1" outlineLevel="2" x14ac:dyDescent="0.15">
      <c r="B211" s="8"/>
      <c r="C211" s="3"/>
      <c r="D211" s="2">
        <v>133074</v>
      </c>
      <c r="E211" s="3" t="s">
        <v>1925</v>
      </c>
      <c r="F211" s="38">
        <f ca="1">IFERROR(SUMIF('Journal Entries'!$B:$H,'COA Final KI 300719'!D211,'Journal Entries'!$H:$H),0)</f>
        <v>0</v>
      </c>
    </row>
    <row r="212" spans="2:6" hidden="1" outlineLevel="2" x14ac:dyDescent="0.15">
      <c r="B212" s="8"/>
      <c r="C212" s="3"/>
      <c r="D212" s="2">
        <v>133075</v>
      </c>
      <c r="E212" s="3" t="s">
        <v>1926</v>
      </c>
      <c r="F212" s="38">
        <f ca="1">IFERROR(SUMIF('Journal Entries'!$B:$H,'COA Final KI 300719'!D212,'Journal Entries'!$H:$H),0)</f>
        <v>0</v>
      </c>
    </row>
    <row r="213" spans="2:6" hidden="1" outlineLevel="2" x14ac:dyDescent="0.15">
      <c r="B213" s="8"/>
      <c r="C213" s="3"/>
      <c r="D213" s="2">
        <v>133076</v>
      </c>
      <c r="E213" s="3" t="s">
        <v>1927</v>
      </c>
      <c r="F213" s="38">
        <f ca="1">IFERROR(SUMIF('Journal Entries'!$B:$H,'COA Final KI 300719'!D213,'Journal Entries'!$H:$H),0)</f>
        <v>0</v>
      </c>
    </row>
    <row r="214" spans="2:6" hidden="1" outlineLevel="2" x14ac:dyDescent="0.15">
      <c r="B214" s="8"/>
      <c r="C214" s="3"/>
      <c r="D214" s="2">
        <v>133077</v>
      </c>
      <c r="E214" s="3" t="s">
        <v>1928</v>
      </c>
      <c r="F214" s="38">
        <f ca="1">IFERROR(SUMIF('Journal Entries'!$B:$H,'COA Final KI 300719'!D214,'Journal Entries'!$H:$H),0)</f>
        <v>3488000</v>
      </c>
    </row>
    <row r="215" spans="2:6" hidden="1" outlineLevel="2" x14ac:dyDescent="0.15">
      <c r="B215" s="8"/>
      <c r="C215" s="3"/>
      <c r="D215" s="2">
        <v>133078</v>
      </c>
      <c r="E215" s="3" t="s">
        <v>1929</v>
      </c>
      <c r="F215" s="38">
        <f ca="1">IFERROR(SUMIF('Journal Entries'!$B:$H,'COA Final KI 300719'!D215,'Journal Entries'!$H:$H),0)</f>
        <v>0</v>
      </c>
    </row>
    <row r="216" spans="2:6" hidden="1" outlineLevel="2" x14ac:dyDescent="0.15">
      <c r="B216" s="8"/>
      <c r="C216" s="3"/>
      <c r="D216" s="2">
        <v>133079</v>
      </c>
      <c r="E216" s="3" t="s">
        <v>1930</v>
      </c>
      <c r="F216" s="38">
        <f ca="1">IFERROR(SUMIF('Journal Entries'!$B:$H,'COA Final KI 300719'!D216,'Journal Entries'!$H:$H),0)</f>
        <v>0</v>
      </c>
    </row>
    <row r="217" spans="2:6" hidden="1" outlineLevel="2" x14ac:dyDescent="0.15">
      <c r="B217" s="8"/>
      <c r="C217" s="3"/>
      <c r="D217" s="2">
        <v>133080</v>
      </c>
      <c r="E217" s="3" t="s">
        <v>1931</v>
      </c>
      <c r="F217" s="38">
        <f ca="1">IFERROR(SUMIF('Journal Entries'!$B:$H,'COA Final KI 300719'!D217,'Journal Entries'!$H:$H),0)</f>
        <v>0</v>
      </c>
    </row>
    <row r="218" spans="2:6" hidden="1" outlineLevel="2" x14ac:dyDescent="0.15">
      <c r="B218" s="8"/>
      <c r="C218" s="3"/>
      <c r="D218" s="2">
        <v>133081</v>
      </c>
      <c r="E218" s="3" t="s">
        <v>1932</v>
      </c>
      <c r="F218" s="38">
        <f ca="1">IFERROR(SUMIF('Journal Entries'!$B:$H,'COA Final KI 300719'!D218,'Journal Entries'!$H:$H),0)</f>
        <v>0</v>
      </c>
    </row>
    <row r="219" spans="2:6" hidden="1" outlineLevel="2" x14ac:dyDescent="0.15">
      <c r="B219" s="8"/>
      <c r="C219" s="3"/>
      <c r="D219" s="2">
        <v>133082</v>
      </c>
      <c r="E219" s="3" t="s">
        <v>1933</v>
      </c>
      <c r="F219" s="38">
        <f ca="1">IFERROR(SUMIF('Journal Entries'!$B:$H,'COA Final KI 300719'!D219,'Journal Entries'!$H:$H),0)</f>
        <v>95000</v>
      </c>
    </row>
    <row r="220" spans="2:6" hidden="1" outlineLevel="2" x14ac:dyDescent="0.15">
      <c r="B220" s="8"/>
      <c r="C220" s="3"/>
      <c r="D220" s="2">
        <v>133083</v>
      </c>
      <c r="E220" s="3" t="s">
        <v>1934</v>
      </c>
      <c r="F220" s="38">
        <f ca="1">IFERROR(SUMIF('Journal Entries'!$B:$H,'COA Final KI 300719'!D220,'Journal Entries'!$H:$H),0)</f>
        <v>0</v>
      </c>
    </row>
    <row r="221" spans="2:6" hidden="1" outlineLevel="2" x14ac:dyDescent="0.15">
      <c r="B221" s="8"/>
      <c r="C221" s="3"/>
      <c r="D221" s="2">
        <v>133084</v>
      </c>
      <c r="E221" s="3" t="s">
        <v>1935</v>
      </c>
      <c r="F221" s="38">
        <f ca="1">IFERROR(SUMIF('Journal Entries'!$B:$H,'COA Final KI 300719'!D221,'Journal Entries'!$H:$H),0)</f>
        <v>0</v>
      </c>
    </row>
    <row r="222" spans="2:6" hidden="1" outlineLevel="2" x14ac:dyDescent="0.15">
      <c r="B222" s="8"/>
      <c r="C222" s="3"/>
      <c r="D222" s="2">
        <v>133085</v>
      </c>
      <c r="E222" s="3" t="s">
        <v>1936</v>
      </c>
      <c r="F222" s="38">
        <f ca="1">IFERROR(SUMIF('Journal Entries'!$B:$H,'COA Final KI 300719'!D222,'Journal Entries'!$H:$H),0)</f>
        <v>0</v>
      </c>
    </row>
    <row r="223" spans="2:6" hidden="1" outlineLevel="2" x14ac:dyDescent="0.15">
      <c r="B223" s="8"/>
      <c r="C223" s="3"/>
      <c r="D223" s="2">
        <v>133086</v>
      </c>
      <c r="E223" s="3" t="s">
        <v>1937</v>
      </c>
      <c r="F223" s="38">
        <f ca="1">IFERROR(SUMIF('Journal Entries'!$B:$H,'COA Final KI 300719'!D223,'Journal Entries'!$H:$H),0)</f>
        <v>0</v>
      </c>
    </row>
    <row r="224" spans="2:6" hidden="1" outlineLevel="2" x14ac:dyDescent="0.15">
      <c r="B224" s="8"/>
      <c r="C224" s="3"/>
      <c r="D224" s="2">
        <v>133087</v>
      </c>
      <c r="E224" s="3" t="s">
        <v>1938</v>
      </c>
      <c r="F224" s="38">
        <f ca="1">IFERROR(SUMIF('Journal Entries'!$B:$H,'COA Final KI 300719'!D224,'Journal Entries'!$H:$H),0)</f>
        <v>0</v>
      </c>
    </row>
    <row r="225" spans="2:6" hidden="1" outlineLevel="2" x14ac:dyDescent="0.15">
      <c r="B225" s="8"/>
      <c r="C225" s="3"/>
      <c r="D225" s="2">
        <v>133088</v>
      </c>
      <c r="E225" s="3" t="s">
        <v>1939</v>
      </c>
      <c r="F225" s="38">
        <f ca="1">IFERROR(SUMIF('Journal Entries'!$B:$H,'COA Final KI 300719'!D225,'Journal Entries'!$H:$H),0)</f>
        <v>0</v>
      </c>
    </row>
    <row r="226" spans="2:6" hidden="1" outlineLevel="2" x14ac:dyDescent="0.15">
      <c r="B226" s="8"/>
      <c r="C226" s="3"/>
      <c r="D226" s="2">
        <v>133089</v>
      </c>
      <c r="E226" s="3" t="s">
        <v>1940</v>
      </c>
      <c r="F226" s="38">
        <f ca="1">IFERROR(SUMIF('Journal Entries'!$B:$H,'COA Final KI 300719'!D226,'Journal Entries'!$H:$H),0)</f>
        <v>456000</v>
      </c>
    </row>
    <row r="227" spans="2:6" hidden="1" outlineLevel="2" x14ac:dyDescent="0.15">
      <c r="B227" s="8"/>
      <c r="C227" s="3"/>
      <c r="D227" s="2">
        <v>133090</v>
      </c>
      <c r="E227" s="3" t="s">
        <v>1941</v>
      </c>
      <c r="F227" s="38">
        <f ca="1">IFERROR(SUMIF('Journal Entries'!$B:$H,'COA Final KI 300719'!D227,'Journal Entries'!$H:$H),0)</f>
        <v>0</v>
      </c>
    </row>
    <row r="228" spans="2:6" hidden="1" outlineLevel="2" x14ac:dyDescent="0.15">
      <c r="B228" s="8"/>
      <c r="C228" s="3"/>
      <c r="D228" s="2">
        <v>133091</v>
      </c>
      <c r="E228" s="3" t="s">
        <v>1942</v>
      </c>
      <c r="F228" s="38">
        <f ca="1">IFERROR(SUMIF('Journal Entries'!$B:$H,'COA Final KI 300719'!D228,'Journal Entries'!$H:$H),0)</f>
        <v>1359000</v>
      </c>
    </row>
    <row r="229" spans="2:6" hidden="1" outlineLevel="2" x14ac:dyDescent="0.15">
      <c r="B229" s="8"/>
      <c r="C229" s="3"/>
      <c r="D229" s="2">
        <v>133092</v>
      </c>
      <c r="E229" s="3" t="s">
        <v>1943</v>
      </c>
      <c r="F229" s="38">
        <f ca="1">IFERROR(SUMIF('Journal Entries'!$B:$H,'COA Final KI 300719'!D229,'Journal Entries'!$H:$H),0)</f>
        <v>17760616.800000001</v>
      </c>
    </row>
    <row r="230" spans="2:6" hidden="1" outlineLevel="2" x14ac:dyDescent="0.15">
      <c r="B230" s="8"/>
      <c r="C230" s="3"/>
      <c r="D230" s="2">
        <v>133093</v>
      </c>
      <c r="E230" s="3" t="s">
        <v>1944</v>
      </c>
      <c r="F230" s="38">
        <f ca="1">IFERROR(SUMIF('Journal Entries'!$B:$H,'COA Final KI 300719'!D230,'Journal Entries'!$H:$H),0)</f>
        <v>53522728.079999998</v>
      </c>
    </row>
    <row r="231" spans="2:6" hidden="1" outlineLevel="2" x14ac:dyDescent="0.15">
      <c r="B231" s="8"/>
      <c r="C231" s="3"/>
      <c r="D231" s="2">
        <v>133094</v>
      </c>
      <c r="E231" s="3" t="s">
        <v>1945</v>
      </c>
      <c r="F231" s="38">
        <f ca="1">IFERROR(SUMIF('Journal Entries'!$B:$H,'COA Final KI 300719'!D231,'Journal Entries'!$H:$H),0)</f>
        <v>93500</v>
      </c>
    </row>
    <row r="232" spans="2:6" hidden="1" outlineLevel="2" x14ac:dyDescent="0.15">
      <c r="B232" s="8"/>
      <c r="C232" s="3"/>
      <c r="D232" s="2">
        <v>133095</v>
      </c>
      <c r="E232" s="3" t="s">
        <v>1946</v>
      </c>
      <c r="F232" s="38">
        <f ca="1">IFERROR(SUMIF('Journal Entries'!$B:$H,'COA Final KI 300719'!D232,'Journal Entries'!$H:$H),0)</f>
        <v>0</v>
      </c>
    </row>
    <row r="233" spans="2:6" hidden="1" outlineLevel="2" x14ac:dyDescent="0.15">
      <c r="B233" s="8"/>
      <c r="C233" s="3"/>
      <c r="D233" s="2">
        <v>133096</v>
      </c>
      <c r="E233" s="3" t="s">
        <v>1947</v>
      </c>
      <c r="F233" s="38">
        <f ca="1">IFERROR(SUMIF('Journal Entries'!$B:$H,'COA Final KI 300719'!D233,'Journal Entries'!$H:$H),0)</f>
        <v>0</v>
      </c>
    </row>
    <row r="234" spans="2:6" hidden="1" outlineLevel="2" x14ac:dyDescent="0.15">
      <c r="B234" s="8"/>
      <c r="C234" s="3"/>
      <c r="D234" s="2">
        <v>133097</v>
      </c>
      <c r="E234" s="3" t="s">
        <v>1948</v>
      </c>
      <c r="F234" s="38">
        <f ca="1">IFERROR(SUMIF('Journal Entries'!$B:$H,'COA Final KI 300719'!D234,'Journal Entries'!$H:$H),0)</f>
        <v>0</v>
      </c>
    </row>
    <row r="235" spans="2:6" hidden="1" outlineLevel="2" x14ac:dyDescent="0.15">
      <c r="B235" s="8"/>
      <c r="C235" s="3"/>
      <c r="D235" s="2">
        <v>133098</v>
      </c>
      <c r="E235" s="3" t="s">
        <v>1949</v>
      </c>
      <c r="F235" s="38">
        <f ca="1">IFERROR(SUMIF('Journal Entries'!$B:$H,'COA Final KI 300719'!D235,'Journal Entries'!$H:$H),0)</f>
        <v>0</v>
      </c>
    </row>
    <row r="236" spans="2:6" hidden="1" outlineLevel="2" x14ac:dyDescent="0.15">
      <c r="B236" s="8"/>
      <c r="C236" s="3"/>
      <c r="D236" s="2">
        <v>133099</v>
      </c>
      <c r="E236" s="3" t="s">
        <v>1950</v>
      </c>
      <c r="F236" s="38">
        <f ca="1">IFERROR(SUMIF('Journal Entries'!$B:$H,'COA Final KI 300719'!D236,'Journal Entries'!$H:$H),0)</f>
        <v>0</v>
      </c>
    </row>
    <row r="237" spans="2:6" hidden="1" outlineLevel="2" x14ac:dyDescent="0.15">
      <c r="B237" s="8"/>
      <c r="C237" s="3"/>
      <c r="D237" s="2">
        <v>133100</v>
      </c>
      <c r="E237" s="3" t="s">
        <v>1951</v>
      </c>
      <c r="F237" s="38">
        <f ca="1">IFERROR(SUMIF('Journal Entries'!$B:$H,'COA Final KI 300719'!D237,'Journal Entries'!$H:$H),0)</f>
        <v>0</v>
      </c>
    </row>
    <row r="238" spans="2:6" hidden="1" outlineLevel="2" x14ac:dyDescent="0.15">
      <c r="B238" s="8"/>
      <c r="C238" s="3"/>
      <c r="D238" s="2">
        <v>133101</v>
      </c>
      <c r="E238" s="3" t="s">
        <v>1952</v>
      </c>
      <c r="F238" s="38">
        <f ca="1">IFERROR(SUMIF('Journal Entries'!$B:$H,'COA Final KI 300719'!D238,'Journal Entries'!$H:$H),0)</f>
        <v>0</v>
      </c>
    </row>
    <row r="239" spans="2:6" hidden="1" outlineLevel="2" x14ac:dyDescent="0.15">
      <c r="B239" s="8"/>
      <c r="C239" s="3"/>
      <c r="D239" s="2">
        <v>133102</v>
      </c>
      <c r="E239" s="3" t="s">
        <v>1953</v>
      </c>
      <c r="F239" s="38">
        <f ca="1">IFERROR(SUMIF('Journal Entries'!$B:$H,'COA Final KI 300719'!D239,'Journal Entries'!$H:$H),0)</f>
        <v>0</v>
      </c>
    </row>
    <row r="240" spans="2:6" hidden="1" outlineLevel="2" x14ac:dyDescent="0.15">
      <c r="B240" s="8"/>
      <c r="C240" s="3"/>
      <c r="D240" s="2">
        <v>133103</v>
      </c>
      <c r="E240" s="3" t="s">
        <v>1954</v>
      </c>
      <c r="F240" s="38">
        <f ca="1">IFERROR(SUMIF('Journal Entries'!$B:$H,'COA Final KI 300719'!D240,'Journal Entries'!$H:$H),0)</f>
        <v>0</v>
      </c>
    </row>
    <row r="241" spans="2:6" hidden="1" outlineLevel="2" x14ac:dyDescent="0.15">
      <c r="B241" s="8"/>
      <c r="C241" s="3"/>
      <c r="D241" s="2">
        <v>133104</v>
      </c>
      <c r="E241" s="3" t="s">
        <v>1955</v>
      </c>
      <c r="F241" s="38">
        <f ca="1">IFERROR(SUMIF('Journal Entries'!$B:$H,'COA Final KI 300719'!D241,'Journal Entries'!$H:$H),0)</f>
        <v>194625</v>
      </c>
    </row>
    <row r="242" spans="2:6" hidden="1" outlineLevel="2" x14ac:dyDescent="0.15">
      <c r="B242" s="8"/>
      <c r="C242" s="3"/>
      <c r="D242" s="2">
        <v>133105</v>
      </c>
      <c r="E242" s="3" t="s">
        <v>1956</v>
      </c>
      <c r="F242" s="38">
        <f ca="1">IFERROR(SUMIF('Journal Entries'!$B:$H,'COA Final KI 300719'!D242,'Journal Entries'!$H:$H),0)</f>
        <v>1004350</v>
      </c>
    </row>
    <row r="243" spans="2:6" hidden="1" outlineLevel="2" x14ac:dyDescent="0.15">
      <c r="B243" s="8"/>
      <c r="C243" s="3"/>
      <c r="D243" s="2">
        <v>133106</v>
      </c>
      <c r="E243" s="3" t="s">
        <v>1957</v>
      </c>
      <c r="F243" s="38">
        <f ca="1">IFERROR(SUMIF('Journal Entries'!$B:$H,'COA Final KI 300719'!D243,'Journal Entries'!$H:$H),0)</f>
        <v>0</v>
      </c>
    </row>
    <row r="244" spans="2:6" hidden="1" outlineLevel="2" x14ac:dyDescent="0.15">
      <c r="B244" s="8"/>
      <c r="C244" s="3"/>
      <c r="D244" s="2">
        <v>133107</v>
      </c>
      <c r="E244" s="3" t="s">
        <v>1958</v>
      </c>
      <c r="F244" s="38">
        <f ca="1">IFERROR(SUMIF('Journal Entries'!$B:$H,'COA Final KI 300719'!D244,'Journal Entries'!$H:$H),0)</f>
        <v>0</v>
      </c>
    </row>
    <row r="245" spans="2:6" hidden="1" outlineLevel="2" x14ac:dyDescent="0.15">
      <c r="B245" s="8"/>
      <c r="C245" s="3"/>
      <c r="D245" s="2">
        <v>133108</v>
      </c>
      <c r="E245" s="3" t="s">
        <v>1959</v>
      </c>
      <c r="F245" s="38">
        <f ca="1">IFERROR(SUMIF('Journal Entries'!$B:$H,'COA Final KI 300719'!D245,'Journal Entries'!$H:$H),0)</f>
        <v>0</v>
      </c>
    </row>
    <row r="246" spans="2:6" hidden="1" outlineLevel="2" x14ac:dyDescent="0.15">
      <c r="B246" s="8"/>
      <c r="C246" s="3"/>
      <c r="D246" s="2">
        <v>133109</v>
      </c>
      <c r="E246" s="3" t="s">
        <v>1960</v>
      </c>
      <c r="F246" s="38">
        <f ca="1">IFERROR(SUMIF('Journal Entries'!$B:$H,'COA Final KI 300719'!D246,'Journal Entries'!$H:$H),0)</f>
        <v>0</v>
      </c>
    </row>
    <row r="247" spans="2:6" hidden="1" outlineLevel="2" x14ac:dyDescent="0.15">
      <c r="B247" s="8"/>
      <c r="C247" s="3"/>
      <c r="D247" s="2">
        <v>133110</v>
      </c>
      <c r="E247" s="3" t="s">
        <v>1961</v>
      </c>
      <c r="F247" s="38">
        <f ca="1">IFERROR(SUMIF('Journal Entries'!$B:$H,'COA Final KI 300719'!D247,'Journal Entries'!$H:$H),0)</f>
        <v>0</v>
      </c>
    </row>
    <row r="248" spans="2:6" hidden="1" outlineLevel="2" x14ac:dyDescent="0.15">
      <c r="B248" s="8"/>
      <c r="C248" s="3"/>
      <c r="D248" s="2">
        <v>133111</v>
      </c>
      <c r="E248" s="3" t="s">
        <v>1962</v>
      </c>
      <c r="F248" s="38">
        <f ca="1">IFERROR(SUMIF('Journal Entries'!$B:$H,'COA Final KI 300719'!D248,'Journal Entries'!$H:$H),0)</f>
        <v>0</v>
      </c>
    </row>
    <row r="249" spans="2:6" hidden="1" outlineLevel="2" x14ac:dyDescent="0.15">
      <c r="B249" s="8"/>
      <c r="C249" s="3"/>
      <c r="D249" s="2">
        <v>133112</v>
      </c>
      <c r="E249" s="3" t="s">
        <v>1963</v>
      </c>
      <c r="F249" s="38">
        <f ca="1">IFERROR(SUMIF('Journal Entries'!$B:$H,'COA Final KI 300719'!D249,'Journal Entries'!$H:$H),0)</f>
        <v>0</v>
      </c>
    </row>
    <row r="250" spans="2:6" hidden="1" outlineLevel="2" x14ac:dyDescent="0.15">
      <c r="B250" s="8"/>
      <c r="C250" s="3"/>
      <c r="D250" s="2">
        <v>133113</v>
      </c>
      <c r="E250" s="3" t="s">
        <v>1964</v>
      </c>
      <c r="F250" s="38">
        <f ca="1">IFERROR(SUMIF('Journal Entries'!$B:$H,'COA Final KI 300719'!D250,'Journal Entries'!$H:$H),0)</f>
        <v>0</v>
      </c>
    </row>
    <row r="251" spans="2:6" hidden="1" outlineLevel="2" x14ac:dyDescent="0.15">
      <c r="B251" s="8"/>
      <c r="C251" s="3"/>
      <c r="D251" s="2">
        <v>133114</v>
      </c>
      <c r="E251" s="3" t="s">
        <v>1965</v>
      </c>
      <c r="F251" s="38">
        <f ca="1">IFERROR(SUMIF('Journal Entries'!$B:$H,'COA Final KI 300719'!D251,'Journal Entries'!$H:$H),0)</f>
        <v>0</v>
      </c>
    </row>
    <row r="252" spans="2:6" hidden="1" outlineLevel="2" x14ac:dyDescent="0.15">
      <c r="B252" s="8"/>
      <c r="C252" s="3"/>
      <c r="D252" s="2">
        <v>133115</v>
      </c>
      <c r="E252" s="3" t="s">
        <v>1966</v>
      </c>
      <c r="F252" s="38">
        <f ca="1">IFERROR(SUMIF('Journal Entries'!$B:$H,'COA Final KI 300719'!D252,'Journal Entries'!$H:$H),0)</f>
        <v>0</v>
      </c>
    </row>
    <row r="253" spans="2:6" hidden="1" outlineLevel="2" x14ac:dyDescent="0.15">
      <c r="B253" s="8"/>
      <c r="C253" s="3"/>
      <c r="D253" s="2">
        <v>133116</v>
      </c>
      <c r="E253" s="3" t="s">
        <v>1967</v>
      </c>
      <c r="F253" s="38">
        <f ca="1">IFERROR(SUMIF('Journal Entries'!$B:$H,'COA Final KI 300719'!D253,'Journal Entries'!$H:$H),0)</f>
        <v>0</v>
      </c>
    </row>
    <row r="254" spans="2:6" hidden="1" outlineLevel="2" x14ac:dyDescent="0.15">
      <c r="B254" s="8"/>
      <c r="C254" s="3"/>
      <c r="D254" s="2">
        <v>133117</v>
      </c>
      <c r="E254" s="3" t="s">
        <v>1968</v>
      </c>
      <c r="F254" s="38">
        <f ca="1">IFERROR(SUMIF('Journal Entries'!$B:$H,'COA Final KI 300719'!D254,'Journal Entries'!$H:$H),0)</f>
        <v>0</v>
      </c>
    </row>
    <row r="255" spans="2:6" hidden="1" outlineLevel="2" x14ac:dyDescent="0.15">
      <c r="B255" s="8"/>
      <c r="C255" s="3"/>
      <c r="D255" s="2">
        <v>133118</v>
      </c>
      <c r="E255" s="3" t="s">
        <v>1969</v>
      </c>
      <c r="F255" s="38">
        <f ca="1">IFERROR(SUMIF('Journal Entries'!$B:$H,'COA Final KI 300719'!D255,'Journal Entries'!$H:$H),0)</f>
        <v>2214000</v>
      </c>
    </row>
    <row r="256" spans="2:6" hidden="1" outlineLevel="2" x14ac:dyDescent="0.15">
      <c r="B256" s="8"/>
      <c r="C256" s="3"/>
      <c r="D256" s="2">
        <v>133119</v>
      </c>
      <c r="E256" s="3" t="s">
        <v>1970</v>
      </c>
      <c r="F256" s="38">
        <f ca="1">IFERROR(SUMIF('Journal Entries'!$B:$H,'COA Final KI 300719'!D256,'Journal Entries'!$H:$H),0)</f>
        <v>1422960</v>
      </c>
    </row>
    <row r="257" spans="2:6" hidden="1" outlineLevel="2" x14ac:dyDescent="0.15">
      <c r="B257" s="8"/>
      <c r="C257" s="3"/>
      <c r="D257" s="2">
        <v>133120</v>
      </c>
      <c r="E257" s="3" t="s">
        <v>1971</v>
      </c>
      <c r="F257" s="38">
        <f ca="1">IFERROR(SUMIF('Journal Entries'!$B:$H,'COA Final KI 300719'!D257,'Journal Entries'!$H:$H),0)</f>
        <v>5824000</v>
      </c>
    </row>
    <row r="258" spans="2:6" hidden="1" outlineLevel="2" x14ac:dyDescent="0.15">
      <c r="B258" s="8"/>
      <c r="C258" s="3"/>
      <c r="D258" s="2">
        <v>133121</v>
      </c>
      <c r="E258" s="3" t="s">
        <v>1972</v>
      </c>
      <c r="F258" s="38">
        <f ca="1">IFERROR(SUMIF('Journal Entries'!$B:$H,'COA Final KI 300719'!D258,'Journal Entries'!$H:$H),0)</f>
        <v>2948000</v>
      </c>
    </row>
    <row r="259" spans="2:6" hidden="1" outlineLevel="2" x14ac:dyDescent="0.15">
      <c r="B259" s="8"/>
      <c r="C259" s="3"/>
      <c r="D259" s="2">
        <v>133122</v>
      </c>
      <c r="E259" s="3" t="s">
        <v>1973</v>
      </c>
      <c r="F259" s="38">
        <f ca="1">IFERROR(SUMIF('Journal Entries'!$B:$H,'COA Final KI 300719'!D259,'Journal Entries'!$H:$H),0)</f>
        <v>14347200</v>
      </c>
    </row>
    <row r="260" spans="2:6" hidden="1" outlineLevel="2" x14ac:dyDescent="0.15">
      <c r="B260" s="8"/>
      <c r="C260" s="3"/>
      <c r="D260" s="2">
        <v>133123</v>
      </c>
      <c r="E260" s="3" t="s">
        <v>1974</v>
      </c>
      <c r="F260" s="38">
        <f ca="1">IFERROR(SUMIF('Journal Entries'!$B:$H,'COA Final KI 300719'!D260,'Journal Entries'!$H:$H),0)</f>
        <v>0</v>
      </c>
    </row>
    <row r="261" spans="2:6" hidden="1" outlineLevel="2" x14ac:dyDescent="0.15">
      <c r="B261" s="8"/>
      <c r="C261" s="3"/>
      <c r="D261" s="2">
        <v>133124</v>
      </c>
      <c r="E261" s="3" t="s">
        <v>1975</v>
      </c>
      <c r="F261" s="38">
        <f ca="1">IFERROR(SUMIF('Journal Entries'!$B:$H,'COA Final KI 300719'!D261,'Journal Entries'!$H:$H),0)</f>
        <v>0</v>
      </c>
    </row>
    <row r="262" spans="2:6" hidden="1" outlineLevel="2" x14ac:dyDescent="0.15">
      <c r="B262" s="8"/>
      <c r="C262" s="3"/>
      <c r="D262" s="2">
        <v>133125</v>
      </c>
      <c r="E262" s="3" t="s">
        <v>1976</v>
      </c>
      <c r="F262" s="38">
        <f ca="1">IFERROR(SUMIF('Journal Entries'!$B:$H,'COA Final KI 300719'!D262,'Journal Entries'!$H:$H),0)</f>
        <v>0</v>
      </c>
    </row>
    <row r="263" spans="2:6" hidden="1" outlineLevel="2" x14ac:dyDescent="0.15">
      <c r="B263" s="8"/>
      <c r="C263" s="3"/>
      <c r="D263" s="2">
        <v>133126</v>
      </c>
      <c r="E263" s="3" t="s">
        <v>1977</v>
      </c>
      <c r="F263" s="38">
        <f ca="1">IFERROR(SUMIF('Journal Entries'!$B:$H,'COA Final KI 300719'!D263,'Journal Entries'!$H:$H),0)</f>
        <v>0</v>
      </c>
    </row>
    <row r="264" spans="2:6" hidden="1" outlineLevel="2" x14ac:dyDescent="0.15">
      <c r="B264" s="8"/>
      <c r="C264" s="3"/>
      <c r="D264" s="2">
        <v>133127</v>
      </c>
      <c r="E264" s="3" t="s">
        <v>1978</v>
      </c>
      <c r="F264" s="38">
        <f ca="1">IFERROR(SUMIF('Journal Entries'!$B:$H,'COA Final KI 300719'!D264,'Journal Entries'!$H:$H),0)</f>
        <v>0</v>
      </c>
    </row>
    <row r="265" spans="2:6" hidden="1" outlineLevel="2" x14ac:dyDescent="0.15">
      <c r="B265" s="8"/>
      <c r="C265" s="3"/>
      <c r="D265" s="2">
        <v>133128</v>
      </c>
      <c r="E265" s="3" t="s">
        <v>1979</v>
      </c>
      <c r="F265" s="38">
        <f ca="1">IFERROR(SUMIF('Journal Entries'!$B:$H,'COA Final KI 300719'!D265,'Journal Entries'!$H:$H),0)</f>
        <v>0</v>
      </c>
    </row>
    <row r="266" spans="2:6" hidden="1" outlineLevel="2" x14ac:dyDescent="0.15">
      <c r="B266" s="8"/>
      <c r="C266" s="3"/>
      <c r="D266" s="2">
        <v>133129</v>
      </c>
      <c r="E266" s="3" t="s">
        <v>1980</v>
      </c>
      <c r="F266" s="38">
        <f ca="1">IFERROR(SUMIF('Journal Entries'!$B:$H,'COA Final KI 300719'!D266,'Journal Entries'!$H:$H),0)</f>
        <v>0</v>
      </c>
    </row>
    <row r="267" spans="2:6" hidden="1" outlineLevel="2" x14ac:dyDescent="0.15">
      <c r="B267" s="8"/>
      <c r="C267" s="3"/>
      <c r="D267" s="2">
        <v>133130</v>
      </c>
      <c r="E267" s="3" t="s">
        <v>1981</v>
      </c>
      <c r="F267" s="38">
        <f ca="1">IFERROR(SUMIF('Journal Entries'!$B:$H,'COA Final KI 300719'!D267,'Journal Entries'!$H:$H),0)</f>
        <v>0</v>
      </c>
    </row>
    <row r="268" spans="2:6" hidden="1" outlineLevel="2" x14ac:dyDescent="0.15">
      <c r="B268" s="8"/>
      <c r="C268" s="3"/>
      <c r="D268" s="2">
        <v>133131</v>
      </c>
      <c r="E268" s="3" t="s">
        <v>1982</v>
      </c>
      <c r="F268" s="38">
        <f ca="1">IFERROR(SUMIF('Journal Entries'!$B:$H,'COA Final KI 300719'!D268,'Journal Entries'!$H:$H),0)</f>
        <v>0</v>
      </c>
    </row>
    <row r="269" spans="2:6" hidden="1" outlineLevel="2" x14ac:dyDescent="0.15">
      <c r="B269" s="8"/>
      <c r="C269" s="3"/>
      <c r="D269" s="2">
        <v>133132</v>
      </c>
      <c r="E269" s="3" t="s">
        <v>1983</v>
      </c>
      <c r="F269" s="38">
        <f ca="1">IFERROR(SUMIF('Journal Entries'!$B:$H,'COA Final KI 300719'!D269,'Journal Entries'!$H:$H),0)</f>
        <v>60300</v>
      </c>
    </row>
    <row r="270" spans="2:6" hidden="1" outlineLevel="2" x14ac:dyDescent="0.15">
      <c r="B270" s="8"/>
      <c r="C270" s="3"/>
      <c r="D270" s="2">
        <v>133133</v>
      </c>
      <c r="E270" s="3" t="s">
        <v>1984</v>
      </c>
      <c r="F270" s="38">
        <f ca="1">IFERROR(SUMIF('Journal Entries'!$B:$H,'COA Final KI 300719'!D270,'Journal Entries'!$H:$H),0)</f>
        <v>162960</v>
      </c>
    </row>
    <row r="271" spans="2:6" hidden="1" outlineLevel="2" x14ac:dyDescent="0.15">
      <c r="B271" s="8"/>
      <c r="C271" s="3"/>
      <c r="D271" s="2">
        <v>133134</v>
      </c>
      <c r="E271" s="3" t="s">
        <v>1985</v>
      </c>
      <c r="F271" s="38">
        <f ca="1">IFERROR(SUMIF('Journal Entries'!$B:$H,'COA Final KI 300719'!D271,'Journal Entries'!$H:$H),0)</f>
        <v>0</v>
      </c>
    </row>
    <row r="272" spans="2:6" hidden="1" outlineLevel="2" x14ac:dyDescent="0.15">
      <c r="B272" s="8"/>
      <c r="C272" s="3"/>
      <c r="D272" s="2">
        <v>133135</v>
      </c>
      <c r="E272" s="3" t="s">
        <v>1986</v>
      </c>
      <c r="F272" s="38">
        <f ca="1">IFERROR(SUMIF('Journal Entries'!$B:$H,'COA Final KI 300719'!D272,'Journal Entries'!$H:$H),0)</f>
        <v>40612</v>
      </c>
    </row>
    <row r="273" spans="2:6" hidden="1" outlineLevel="2" x14ac:dyDescent="0.15">
      <c r="B273" s="8"/>
      <c r="C273" s="3"/>
      <c r="D273" s="2">
        <v>133136</v>
      </c>
      <c r="E273" s="3" t="s">
        <v>1987</v>
      </c>
      <c r="F273" s="38">
        <f ca="1">IFERROR(SUMIF('Journal Entries'!$B:$H,'COA Final KI 300719'!D273,'Journal Entries'!$H:$H),0)</f>
        <v>0</v>
      </c>
    </row>
    <row r="274" spans="2:6" hidden="1" outlineLevel="2" x14ac:dyDescent="0.15">
      <c r="B274" s="8"/>
      <c r="C274" s="3"/>
      <c r="D274" s="2">
        <v>133137</v>
      </c>
      <c r="E274" s="3" t="s">
        <v>1988</v>
      </c>
      <c r="F274" s="38">
        <f ca="1">IFERROR(SUMIF('Journal Entries'!$B:$H,'COA Final KI 300719'!D274,'Journal Entries'!$H:$H),0)</f>
        <v>0</v>
      </c>
    </row>
    <row r="275" spans="2:6" hidden="1" outlineLevel="2" x14ac:dyDescent="0.15">
      <c r="B275" s="8"/>
      <c r="C275" s="3"/>
      <c r="D275" s="2">
        <v>133138</v>
      </c>
      <c r="E275" s="3" t="s">
        <v>1989</v>
      </c>
      <c r="F275" s="38">
        <f ca="1">IFERROR(SUMIF('Journal Entries'!$B:$H,'COA Final KI 300719'!D275,'Journal Entries'!$H:$H),0)</f>
        <v>0</v>
      </c>
    </row>
    <row r="276" spans="2:6" hidden="1" outlineLevel="2" x14ac:dyDescent="0.15">
      <c r="B276" s="8"/>
      <c r="C276" s="3"/>
      <c r="D276" s="2">
        <v>133139</v>
      </c>
      <c r="E276" s="3" t="s">
        <v>1990</v>
      </c>
      <c r="F276" s="38">
        <f ca="1">IFERROR(SUMIF('Journal Entries'!$B:$H,'COA Final KI 300719'!D276,'Journal Entries'!$H:$H),0)</f>
        <v>0</v>
      </c>
    </row>
    <row r="277" spans="2:6" hidden="1" outlineLevel="2" x14ac:dyDescent="0.15">
      <c r="B277" s="8"/>
      <c r="C277" s="3"/>
      <c r="D277" s="2">
        <v>133140</v>
      </c>
      <c r="E277" s="3" t="s">
        <v>1991</v>
      </c>
      <c r="F277" s="38">
        <f ca="1">IFERROR(SUMIF('Journal Entries'!$B:$H,'COA Final KI 300719'!D277,'Journal Entries'!$H:$H),0)</f>
        <v>0</v>
      </c>
    </row>
    <row r="278" spans="2:6" hidden="1" outlineLevel="2" x14ac:dyDescent="0.15">
      <c r="B278" s="8"/>
      <c r="C278" s="3"/>
      <c r="D278" s="2">
        <v>133141</v>
      </c>
      <c r="E278" s="3" t="s">
        <v>1992</v>
      </c>
      <c r="F278" s="38">
        <f ca="1">IFERROR(SUMIF('Journal Entries'!$B:$H,'COA Final KI 300719'!D278,'Journal Entries'!$H:$H),0)</f>
        <v>0</v>
      </c>
    </row>
    <row r="279" spans="2:6" hidden="1" outlineLevel="2" x14ac:dyDescent="0.15">
      <c r="B279" s="8"/>
      <c r="C279" s="3"/>
      <c r="D279" s="2">
        <v>133142</v>
      </c>
      <c r="E279" s="3" t="s">
        <v>1993</v>
      </c>
      <c r="F279" s="38">
        <f ca="1">IFERROR(SUMIF('Journal Entries'!$B:$H,'COA Final KI 300719'!D279,'Journal Entries'!$H:$H),0)</f>
        <v>0</v>
      </c>
    </row>
    <row r="280" spans="2:6" hidden="1" outlineLevel="2" x14ac:dyDescent="0.15">
      <c r="B280" s="8"/>
      <c r="C280" s="3"/>
      <c r="D280" s="2">
        <v>133143</v>
      </c>
      <c r="E280" s="3" t="s">
        <v>1994</v>
      </c>
      <c r="F280" s="38">
        <f ca="1">IFERROR(SUMIF('Journal Entries'!$B:$H,'COA Final KI 300719'!D280,'Journal Entries'!$H:$H),0)</f>
        <v>0</v>
      </c>
    </row>
    <row r="281" spans="2:6" hidden="1" outlineLevel="2" x14ac:dyDescent="0.15">
      <c r="B281" s="8"/>
      <c r="C281" s="3"/>
      <c r="D281" s="2">
        <v>133144</v>
      </c>
      <c r="E281" s="3" t="s">
        <v>1995</v>
      </c>
      <c r="F281" s="38">
        <f ca="1">IFERROR(SUMIF('Journal Entries'!$B:$H,'COA Final KI 300719'!D281,'Journal Entries'!$H:$H),0)</f>
        <v>0</v>
      </c>
    </row>
    <row r="282" spans="2:6" hidden="1" outlineLevel="2" x14ac:dyDescent="0.15">
      <c r="B282" s="8"/>
      <c r="C282" s="3"/>
      <c r="D282" s="2">
        <v>133145</v>
      </c>
      <c r="E282" s="3" t="s">
        <v>1996</v>
      </c>
      <c r="F282" s="38">
        <f ca="1">IFERROR(SUMIF('Journal Entries'!$B:$H,'COA Final KI 300719'!D282,'Journal Entries'!$H:$H),0)</f>
        <v>0</v>
      </c>
    </row>
    <row r="283" spans="2:6" hidden="1" outlineLevel="2" x14ac:dyDescent="0.15">
      <c r="B283" s="8"/>
      <c r="C283" s="3"/>
      <c r="D283" s="2">
        <v>133146</v>
      </c>
      <c r="E283" s="3" t="s">
        <v>1997</v>
      </c>
      <c r="F283" s="38">
        <f ca="1">IFERROR(SUMIF('Journal Entries'!$B:$H,'COA Final KI 300719'!D283,'Journal Entries'!$H:$H),0)</f>
        <v>0</v>
      </c>
    </row>
    <row r="284" spans="2:6" hidden="1" outlineLevel="2" x14ac:dyDescent="0.15">
      <c r="B284" s="8"/>
      <c r="C284" s="3"/>
      <c r="D284" s="2">
        <v>133147</v>
      </c>
      <c r="E284" s="3" t="s">
        <v>1998</v>
      </c>
      <c r="F284" s="38">
        <f ca="1">IFERROR(SUMIF('Journal Entries'!$B:$H,'COA Final KI 300719'!D284,'Journal Entries'!$H:$H),0)</f>
        <v>0</v>
      </c>
    </row>
    <row r="285" spans="2:6" hidden="1" outlineLevel="2" x14ac:dyDescent="0.15">
      <c r="B285" s="8"/>
      <c r="C285" s="3"/>
      <c r="D285" s="2">
        <v>133148</v>
      </c>
      <c r="E285" s="3" t="s">
        <v>1999</v>
      </c>
      <c r="F285" s="38">
        <f ca="1">IFERROR(SUMIF('Journal Entries'!$B:$H,'COA Final KI 300719'!D285,'Journal Entries'!$H:$H),0)</f>
        <v>0</v>
      </c>
    </row>
    <row r="286" spans="2:6" hidden="1" outlineLevel="2" x14ac:dyDescent="0.15">
      <c r="B286" s="8"/>
      <c r="C286" s="3"/>
      <c r="D286" s="2">
        <v>133149</v>
      </c>
      <c r="E286" s="3" t="s">
        <v>2000</v>
      </c>
      <c r="F286" s="38">
        <f ca="1">IFERROR(SUMIF('Journal Entries'!$B:$H,'COA Final KI 300719'!D286,'Journal Entries'!$H:$H),0)</f>
        <v>0</v>
      </c>
    </row>
    <row r="287" spans="2:6" hidden="1" outlineLevel="2" x14ac:dyDescent="0.15">
      <c r="B287" s="8"/>
      <c r="C287" s="3"/>
      <c r="D287" s="2">
        <v>133150</v>
      </c>
      <c r="E287" s="3" t="s">
        <v>2001</v>
      </c>
      <c r="F287" s="38">
        <f ca="1">IFERROR(SUMIF('Journal Entries'!$B:$H,'COA Final KI 300719'!D287,'Journal Entries'!$H:$H),0)</f>
        <v>0</v>
      </c>
    </row>
    <row r="288" spans="2:6" hidden="1" outlineLevel="2" x14ac:dyDescent="0.15">
      <c r="B288" s="8"/>
      <c r="C288" s="3"/>
      <c r="D288" s="2">
        <v>133151</v>
      </c>
      <c r="E288" s="3" t="s">
        <v>2002</v>
      </c>
      <c r="F288" s="38">
        <f ca="1">IFERROR(SUMIF('Journal Entries'!$B:$H,'COA Final KI 300719'!D288,'Journal Entries'!$H:$H),0)</f>
        <v>8540</v>
      </c>
    </row>
    <row r="289" spans="2:6" hidden="1" outlineLevel="2" x14ac:dyDescent="0.15">
      <c r="B289" s="8"/>
      <c r="C289" s="3"/>
      <c r="D289" s="2">
        <v>133152</v>
      </c>
      <c r="E289" s="3" t="s">
        <v>2003</v>
      </c>
      <c r="F289" s="38">
        <f ca="1">IFERROR(SUMIF('Journal Entries'!$B:$H,'COA Final KI 300719'!D289,'Journal Entries'!$H:$H),0)</f>
        <v>19832</v>
      </c>
    </row>
    <row r="290" spans="2:6" hidden="1" outlineLevel="2" x14ac:dyDescent="0.15">
      <c r="B290" s="8"/>
      <c r="C290" s="3"/>
      <c r="D290" s="2">
        <v>133153</v>
      </c>
      <c r="E290" s="3" t="s">
        <v>2004</v>
      </c>
      <c r="F290" s="38">
        <f ca="1">IFERROR(SUMIF('Journal Entries'!$B:$H,'COA Final KI 300719'!D290,'Journal Entries'!$H:$H),0)</f>
        <v>0</v>
      </c>
    </row>
    <row r="291" spans="2:6" hidden="1" outlineLevel="2" x14ac:dyDescent="0.15">
      <c r="B291" s="8"/>
      <c r="C291" s="3"/>
      <c r="D291" s="2">
        <v>133154</v>
      </c>
      <c r="E291" s="3" t="s">
        <v>2005</v>
      </c>
      <c r="F291" s="38">
        <f ca="1">IFERROR(SUMIF('Journal Entries'!$B:$H,'COA Final KI 300719'!D291,'Journal Entries'!$H:$H),0)</f>
        <v>0</v>
      </c>
    </row>
    <row r="292" spans="2:6" hidden="1" outlineLevel="2" x14ac:dyDescent="0.15">
      <c r="B292" s="8"/>
      <c r="C292" s="3"/>
      <c r="D292" s="2">
        <v>133155</v>
      </c>
      <c r="E292" s="3" t="s">
        <v>2006</v>
      </c>
      <c r="F292" s="38">
        <f ca="1">IFERROR(SUMIF('Journal Entries'!$B:$H,'COA Final KI 300719'!D292,'Journal Entries'!$H:$H),0)</f>
        <v>0</v>
      </c>
    </row>
    <row r="293" spans="2:6" hidden="1" outlineLevel="2" x14ac:dyDescent="0.15">
      <c r="B293" s="8"/>
      <c r="C293" s="3"/>
      <c r="D293" s="2">
        <v>133156</v>
      </c>
      <c r="E293" s="3" t="s">
        <v>2007</v>
      </c>
      <c r="F293" s="38">
        <f ca="1">IFERROR(SUMIF('Journal Entries'!$B:$H,'COA Final KI 300719'!D293,'Journal Entries'!$H:$H),0)</f>
        <v>0</v>
      </c>
    </row>
    <row r="294" spans="2:6" hidden="1" outlineLevel="2" x14ac:dyDescent="0.15">
      <c r="B294" s="8"/>
      <c r="C294" s="3"/>
      <c r="D294" s="2">
        <v>133157</v>
      </c>
      <c r="E294" s="3" t="s">
        <v>2008</v>
      </c>
      <c r="F294" s="38">
        <f ca="1">IFERROR(SUMIF('Journal Entries'!$B:$H,'COA Final KI 300719'!D294,'Journal Entries'!$H:$H),0)</f>
        <v>613800</v>
      </c>
    </row>
    <row r="295" spans="2:6" hidden="1" outlineLevel="2" x14ac:dyDescent="0.15">
      <c r="B295" s="8"/>
      <c r="C295" s="3"/>
      <c r="D295" s="2">
        <v>133158</v>
      </c>
      <c r="E295" s="3" t="s">
        <v>2009</v>
      </c>
      <c r="F295" s="38">
        <f ca="1">IFERROR(SUMIF('Journal Entries'!$B:$H,'COA Final KI 300719'!D295,'Journal Entries'!$H:$H),0)</f>
        <v>0</v>
      </c>
    </row>
    <row r="296" spans="2:6" hidden="1" outlineLevel="2" x14ac:dyDescent="0.15">
      <c r="B296" s="8"/>
      <c r="C296" s="3"/>
      <c r="D296" s="2">
        <v>133159</v>
      </c>
      <c r="E296" s="3" t="s">
        <v>2010</v>
      </c>
      <c r="F296" s="38">
        <f ca="1">IFERROR(SUMIF('Journal Entries'!$B:$H,'COA Final KI 300719'!D296,'Journal Entries'!$H:$H),0)</f>
        <v>0</v>
      </c>
    </row>
    <row r="297" spans="2:6" hidden="1" outlineLevel="2" x14ac:dyDescent="0.15">
      <c r="B297" s="8"/>
      <c r="C297" s="3"/>
      <c r="D297" s="2">
        <v>133160</v>
      </c>
      <c r="E297" s="3" t="s">
        <v>2011</v>
      </c>
      <c r="F297" s="38">
        <f ca="1">IFERROR(SUMIF('Journal Entries'!$B:$H,'COA Final KI 300719'!D297,'Journal Entries'!$H:$H),0)</f>
        <v>0</v>
      </c>
    </row>
    <row r="298" spans="2:6" hidden="1" outlineLevel="2" x14ac:dyDescent="0.15">
      <c r="B298" s="8"/>
      <c r="C298" s="3"/>
      <c r="D298" s="2">
        <v>133161</v>
      </c>
      <c r="E298" s="3" t="s">
        <v>2012</v>
      </c>
      <c r="F298" s="38">
        <f ca="1">IFERROR(SUMIF('Journal Entries'!$B:$H,'COA Final KI 300719'!D298,'Journal Entries'!$H:$H),0)</f>
        <v>0</v>
      </c>
    </row>
    <row r="299" spans="2:6" hidden="1" outlineLevel="2" x14ac:dyDescent="0.15">
      <c r="B299" s="8"/>
      <c r="C299" s="3"/>
      <c r="D299" s="2">
        <v>133162</v>
      </c>
      <c r="E299" s="3" t="s">
        <v>2013</v>
      </c>
      <c r="F299" s="38">
        <f ca="1">IFERROR(SUMIF('Journal Entries'!$B:$H,'COA Final KI 300719'!D299,'Journal Entries'!$H:$H),0)</f>
        <v>0</v>
      </c>
    </row>
    <row r="300" spans="2:6" hidden="1" outlineLevel="2" x14ac:dyDescent="0.15">
      <c r="B300" s="8"/>
      <c r="C300" s="3"/>
      <c r="D300" s="2">
        <v>133163</v>
      </c>
      <c r="E300" s="3" t="s">
        <v>2014</v>
      </c>
      <c r="F300" s="38">
        <f ca="1">IFERROR(SUMIF('Journal Entries'!$B:$H,'COA Final KI 300719'!D300,'Journal Entries'!$H:$H),0)</f>
        <v>0</v>
      </c>
    </row>
    <row r="301" spans="2:6" hidden="1" outlineLevel="2" x14ac:dyDescent="0.15">
      <c r="B301" s="8"/>
      <c r="C301" s="3"/>
      <c r="D301" s="2">
        <v>133164</v>
      </c>
      <c r="E301" s="3" t="s">
        <v>2015</v>
      </c>
      <c r="F301" s="38">
        <f ca="1">IFERROR(SUMIF('Journal Entries'!$B:$H,'COA Final KI 300719'!D301,'Journal Entries'!$H:$H),0)</f>
        <v>0</v>
      </c>
    </row>
    <row r="302" spans="2:6" hidden="1" outlineLevel="2" x14ac:dyDescent="0.15">
      <c r="B302" s="8"/>
      <c r="C302" s="3"/>
      <c r="D302" s="2">
        <v>133165</v>
      </c>
      <c r="E302" s="3" t="s">
        <v>2016</v>
      </c>
      <c r="F302" s="38">
        <f ca="1">IFERROR(SUMIF('Journal Entries'!$B:$H,'COA Final KI 300719'!D302,'Journal Entries'!$H:$H),0)</f>
        <v>0</v>
      </c>
    </row>
    <row r="303" spans="2:6" hidden="1" outlineLevel="2" x14ac:dyDescent="0.15">
      <c r="B303" s="8"/>
      <c r="C303" s="3"/>
      <c r="D303" s="2">
        <v>133166</v>
      </c>
      <c r="E303" s="3" t="s">
        <v>2017</v>
      </c>
      <c r="F303" s="38">
        <f ca="1">IFERROR(SUMIF('Journal Entries'!$B:$H,'COA Final KI 300719'!D303,'Journal Entries'!$H:$H),0)</f>
        <v>0</v>
      </c>
    </row>
    <row r="304" spans="2:6" hidden="1" outlineLevel="2" x14ac:dyDescent="0.15">
      <c r="B304" s="8"/>
      <c r="C304" s="3"/>
      <c r="D304" s="2">
        <v>133167</v>
      </c>
      <c r="E304" s="3" t="s">
        <v>2018</v>
      </c>
      <c r="F304" s="38">
        <f ca="1">IFERROR(SUMIF('Journal Entries'!$B:$H,'COA Final KI 300719'!D304,'Journal Entries'!$H:$H),0)</f>
        <v>0</v>
      </c>
    </row>
    <row r="305" spans="2:6" hidden="1" outlineLevel="2" x14ac:dyDescent="0.15">
      <c r="B305" s="8"/>
      <c r="C305" s="3"/>
      <c r="D305" s="2">
        <v>133168</v>
      </c>
      <c r="E305" s="3" t="s">
        <v>2019</v>
      </c>
      <c r="F305" s="38">
        <f ca="1">IFERROR(SUMIF('Journal Entries'!$B:$H,'COA Final KI 300719'!D305,'Journal Entries'!$H:$H),0)</f>
        <v>0</v>
      </c>
    </row>
    <row r="306" spans="2:6" hidden="1" outlineLevel="2" x14ac:dyDescent="0.15">
      <c r="B306" s="8"/>
      <c r="C306" s="3"/>
      <c r="D306" s="2">
        <v>133169</v>
      </c>
      <c r="E306" s="3" t="s">
        <v>2020</v>
      </c>
      <c r="F306" s="38">
        <f ca="1">IFERROR(SUMIF('Journal Entries'!$B:$H,'COA Final KI 300719'!D306,'Journal Entries'!$H:$H),0)</f>
        <v>0</v>
      </c>
    </row>
    <row r="307" spans="2:6" hidden="1" outlineLevel="2" x14ac:dyDescent="0.15">
      <c r="B307" s="8"/>
      <c r="C307" s="3"/>
      <c r="D307" s="2">
        <v>133170</v>
      </c>
      <c r="E307" s="3" t="s">
        <v>2021</v>
      </c>
      <c r="F307" s="38">
        <f ca="1">IFERROR(SUMIF('Journal Entries'!$B:$H,'COA Final KI 300719'!D307,'Journal Entries'!$H:$H),0)</f>
        <v>0</v>
      </c>
    </row>
    <row r="308" spans="2:6" hidden="1" outlineLevel="2" x14ac:dyDescent="0.15">
      <c r="B308" s="8"/>
      <c r="C308" s="3"/>
      <c r="D308" s="2">
        <v>133171</v>
      </c>
      <c r="E308" s="3" t="s">
        <v>2022</v>
      </c>
      <c r="F308" s="38">
        <f ca="1">IFERROR(SUMIF('Journal Entries'!$B:$H,'COA Final KI 300719'!D308,'Journal Entries'!$H:$H),0)</f>
        <v>0</v>
      </c>
    </row>
    <row r="309" spans="2:6" hidden="1" outlineLevel="2" x14ac:dyDescent="0.15">
      <c r="B309" s="8"/>
      <c r="C309" s="3"/>
      <c r="D309" s="2">
        <v>133172</v>
      </c>
      <c r="E309" s="3" t="s">
        <v>2023</v>
      </c>
      <c r="F309" s="38">
        <f ca="1">IFERROR(SUMIF('Journal Entries'!$B:$H,'COA Final KI 300719'!D309,'Journal Entries'!$H:$H),0)</f>
        <v>0</v>
      </c>
    </row>
    <row r="310" spans="2:6" hidden="1" outlineLevel="2" x14ac:dyDescent="0.15">
      <c r="B310" s="8"/>
      <c r="C310" s="3"/>
      <c r="D310" s="2">
        <v>133173</v>
      </c>
      <c r="E310" s="3" t="s">
        <v>2024</v>
      </c>
      <c r="F310" s="38">
        <f ca="1">IFERROR(SUMIF('Journal Entries'!$B:$H,'COA Final KI 300719'!D310,'Journal Entries'!$H:$H),0)</f>
        <v>36944856</v>
      </c>
    </row>
    <row r="311" spans="2:6" hidden="1" outlineLevel="2" x14ac:dyDescent="0.15">
      <c r="B311" s="8"/>
      <c r="C311" s="3"/>
      <c r="D311" s="2">
        <v>133174</v>
      </c>
      <c r="E311" s="3" t="s">
        <v>2025</v>
      </c>
      <c r="F311" s="38">
        <f ca="1">IFERROR(SUMIF('Journal Entries'!$B:$H,'COA Final KI 300719'!D311,'Journal Entries'!$H:$H),0)</f>
        <v>19403007</v>
      </c>
    </row>
    <row r="312" spans="2:6" hidden="1" outlineLevel="2" x14ac:dyDescent="0.15">
      <c r="B312" s="8"/>
      <c r="C312" s="3"/>
      <c r="D312" s="2">
        <v>133175</v>
      </c>
      <c r="E312" s="3" t="s">
        <v>2026</v>
      </c>
      <c r="F312" s="38">
        <f ca="1">IFERROR(SUMIF('Journal Entries'!$B:$H,'COA Final KI 300719'!D312,'Journal Entries'!$H:$H),0)</f>
        <v>0</v>
      </c>
    </row>
    <row r="313" spans="2:6" hidden="1" outlineLevel="2" x14ac:dyDescent="0.15">
      <c r="B313" s="8"/>
      <c r="C313" s="3"/>
      <c r="D313" s="2">
        <v>133176</v>
      </c>
      <c r="E313" s="3" t="s">
        <v>2027</v>
      </c>
      <c r="F313" s="38">
        <f ca="1">IFERROR(SUMIF('Journal Entries'!$B:$H,'COA Final KI 300719'!D313,'Journal Entries'!$H:$H),0)</f>
        <v>0</v>
      </c>
    </row>
    <row r="314" spans="2:6" hidden="1" outlineLevel="2" x14ac:dyDescent="0.15">
      <c r="B314" s="8"/>
      <c r="C314" s="3"/>
      <c r="D314" s="2">
        <v>133177</v>
      </c>
      <c r="E314" s="3" t="s">
        <v>2028</v>
      </c>
      <c r="F314" s="38">
        <f ca="1">IFERROR(SUMIF('Journal Entries'!$B:$H,'COA Final KI 300719'!D314,'Journal Entries'!$H:$H),0)</f>
        <v>0</v>
      </c>
    </row>
    <row r="315" spans="2:6" hidden="1" outlineLevel="2" x14ac:dyDescent="0.15">
      <c r="B315" s="8"/>
      <c r="C315" s="3"/>
      <c r="D315" s="2">
        <v>133178</v>
      </c>
      <c r="E315" s="3" t="s">
        <v>2029</v>
      </c>
      <c r="F315" s="38">
        <f ca="1">IFERROR(SUMIF('Journal Entries'!$B:$H,'COA Final KI 300719'!D315,'Journal Entries'!$H:$H),0)</f>
        <v>0</v>
      </c>
    </row>
    <row r="316" spans="2:6" hidden="1" outlineLevel="2" x14ac:dyDescent="0.15">
      <c r="B316" s="8"/>
      <c r="C316" s="3"/>
      <c r="D316" s="2">
        <v>133179</v>
      </c>
      <c r="E316" s="3" t="s">
        <v>2030</v>
      </c>
      <c r="F316" s="38">
        <f ca="1">IFERROR(SUMIF('Journal Entries'!$B:$H,'COA Final KI 300719'!D316,'Journal Entries'!$H:$H),0)</f>
        <v>0</v>
      </c>
    </row>
    <row r="317" spans="2:6" hidden="1" outlineLevel="2" x14ac:dyDescent="0.15">
      <c r="B317" s="8"/>
      <c r="C317" s="3"/>
      <c r="D317" s="2">
        <v>133180</v>
      </c>
      <c r="E317" s="3" t="s">
        <v>2031</v>
      </c>
      <c r="F317" s="38">
        <f ca="1">IFERROR(SUMIF('Journal Entries'!$B:$H,'COA Final KI 300719'!D317,'Journal Entries'!$H:$H),0)</f>
        <v>0</v>
      </c>
    </row>
    <row r="318" spans="2:6" hidden="1" outlineLevel="2" x14ac:dyDescent="0.15">
      <c r="B318" s="8"/>
      <c r="C318" s="3"/>
      <c r="D318" s="2">
        <v>133181</v>
      </c>
      <c r="E318" s="3" t="s">
        <v>2032</v>
      </c>
      <c r="F318" s="38">
        <f ca="1">IFERROR(SUMIF('Journal Entries'!$B:$H,'COA Final KI 300719'!D318,'Journal Entries'!$H:$H),0)</f>
        <v>0</v>
      </c>
    </row>
    <row r="319" spans="2:6" hidden="1" outlineLevel="2" x14ac:dyDescent="0.15">
      <c r="B319" s="8"/>
      <c r="C319" s="3"/>
      <c r="D319" s="2">
        <v>133182</v>
      </c>
      <c r="E319" s="3" t="s">
        <v>2033</v>
      </c>
      <c r="F319" s="38">
        <f ca="1">IFERROR(SUMIF('Journal Entries'!$B:$H,'COA Final KI 300719'!D319,'Journal Entries'!$H:$H),0)</f>
        <v>0</v>
      </c>
    </row>
    <row r="320" spans="2:6" hidden="1" outlineLevel="2" x14ac:dyDescent="0.15">
      <c r="B320" s="8"/>
      <c r="C320" s="3"/>
      <c r="D320" s="2">
        <v>133183</v>
      </c>
      <c r="E320" s="3" t="s">
        <v>2034</v>
      </c>
      <c r="F320" s="38">
        <f ca="1">IFERROR(SUMIF('Journal Entries'!$B:$H,'COA Final KI 300719'!D320,'Journal Entries'!$H:$H),0)</f>
        <v>0</v>
      </c>
    </row>
    <row r="321" spans="2:6" hidden="1" outlineLevel="2" x14ac:dyDescent="0.15">
      <c r="B321" s="8"/>
      <c r="C321" s="3"/>
      <c r="D321" s="2">
        <v>133184</v>
      </c>
      <c r="E321" s="3" t="s">
        <v>2035</v>
      </c>
      <c r="F321" s="38">
        <f ca="1">IFERROR(SUMIF('Journal Entries'!$B:$H,'COA Final KI 300719'!D321,'Journal Entries'!$H:$H),0)</f>
        <v>0</v>
      </c>
    </row>
    <row r="322" spans="2:6" hidden="1" outlineLevel="2" x14ac:dyDescent="0.15">
      <c r="B322" s="8"/>
      <c r="C322" s="3"/>
      <c r="D322" s="2">
        <v>133185</v>
      </c>
      <c r="E322" s="3" t="s">
        <v>2036</v>
      </c>
      <c r="F322" s="38">
        <f ca="1">IFERROR(SUMIF('Journal Entries'!$B:$H,'COA Final KI 300719'!D322,'Journal Entries'!$H:$H),0)</f>
        <v>0</v>
      </c>
    </row>
    <row r="323" spans="2:6" hidden="1" outlineLevel="2" x14ac:dyDescent="0.15">
      <c r="B323" s="8"/>
      <c r="C323" s="3"/>
      <c r="D323" s="2">
        <v>133186</v>
      </c>
      <c r="E323" s="3" t="s">
        <v>2037</v>
      </c>
      <c r="F323" s="38">
        <f ca="1">IFERROR(SUMIF('Journal Entries'!$B:$H,'COA Final KI 300719'!D323,'Journal Entries'!$H:$H),0)</f>
        <v>0</v>
      </c>
    </row>
    <row r="324" spans="2:6" hidden="1" outlineLevel="2" x14ac:dyDescent="0.15">
      <c r="B324" s="8"/>
      <c r="C324" s="3"/>
      <c r="D324" s="2">
        <v>133187</v>
      </c>
      <c r="E324" s="3" t="s">
        <v>2038</v>
      </c>
      <c r="F324" s="38">
        <f ca="1">IFERROR(SUMIF('Journal Entries'!$B:$H,'COA Final KI 300719'!D324,'Journal Entries'!$H:$H),0)</f>
        <v>0</v>
      </c>
    </row>
    <row r="325" spans="2:6" hidden="1" outlineLevel="2" x14ac:dyDescent="0.15">
      <c r="B325" s="8"/>
      <c r="C325" s="3"/>
      <c r="D325" s="2">
        <v>133188</v>
      </c>
      <c r="E325" s="3" t="s">
        <v>2039</v>
      </c>
      <c r="F325" s="38">
        <f ca="1">IFERROR(SUMIF('Journal Entries'!$B:$H,'COA Final KI 300719'!D325,'Journal Entries'!$H:$H),0)</f>
        <v>0</v>
      </c>
    </row>
    <row r="326" spans="2:6" hidden="1" outlineLevel="2" x14ac:dyDescent="0.15">
      <c r="B326" s="8"/>
      <c r="C326" s="3"/>
      <c r="D326" s="2">
        <v>133189</v>
      </c>
      <c r="E326" s="3" t="s">
        <v>2040</v>
      </c>
      <c r="F326" s="38">
        <f ca="1">IFERROR(SUMIF('Journal Entries'!$B:$H,'COA Final KI 300719'!D326,'Journal Entries'!$H:$H),0)</f>
        <v>0</v>
      </c>
    </row>
    <row r="327" spans="2:6" hidden="1" outlineLevel="2" x14ac:dyDescent="0.15">
      <c r="B327" s="8"/>
      <c r="C327" s="3"/>
      <c r="D327" s="2">
        <v>133190</v>
      </c>
      <c r="E327" s="3" t="s">
        <v>2041</v>
      </c>
      <c r="F327" s="38">
        <f ca="1">IFERROR(SUMIF('Journal Entries'!$B:$H,'COA Final KI 300719'!D327,'Journal Entries'!$H:$H),0)</f>
        <v>0</v>
      </c>
    </row>
    <row r="328" spans="2:6" hidden="1" outlineLevel="2" x14ac:dyDescent="0.15">
      <c r="B328" s="8"/>
      <c r="C328" s="3"/>
      <c r="D328" s="2">
        <v>133191</v>
      </c>
      <c r="E328" s="3" t="s">
        <v>2042</v>
      </c>
      <c r="F328" s="38">
        <f ca="1">IFERROR(SUMIF('Journal Entries'!$B:$H,'COA Final KI 300719'!D328,'Journal Entries'!$H:$H),0)</f>
        <v>0</v>
      </c>
    </row>
    <row r="329" spans="2:6" hidden="1" outlineLevel="2" x14ac:dyDescent="0.15">
      <c r="B329" s="8"/>
      <c r="C329" s="3"/>
      <c r="D329" s="2">
        <v>133192</v>
      </c>
      <c r="E329" s="3" t="s">
        <v>2043</v>
      </c>
      <c r="F329" s="38">
        <f ca="1">IFERROR(SUMIF('Journal Entries'!$B:$H,'COA Final KI 300719'!D329,'Journal Entries'!$H:$H),0)</f>
        <v>0</v>
      </c>
    </row>
    <row r="330" spans="2:6" hidden="1" outlineLevel="2" x14ac:dyDescent="0.15">
      <c r="B330" s="8"/>
      <c r="C330" s="3"/>
      <c r="D330" s="2">
        <v>133193</v>
      </c>
      <c r="E330" s="3" t="s">
        <v>2044</v>
      </c>
      <c r="F330" s="38">
        <f ca="1">IFERROR(SUMIF('Journal Entries'!$B:$H,'COA Final KI 300719'!D330,'Journal Entries'!$H:$H),0)</f>
        <v>0</v>
      </c>
    </row>
    <row r="331" spans="2:6" hidden="1" outlineLevel="2" x14ac:dyDescent="0.15">
      <c r="B331" s="8"/>
      <c r="C331" s="3"/>
      <c r="D331" s="2">
        <v>133194</v>
      </c>
      <c r="E331" s="3" t="s">
        <v>2045</v>
      </c>
      <c r="F331" s="38">
        <f ca="1">IFERROR(SUMIF('Journal Entries'!$B:$H,'COA Final KI 300719'!D331,'Journal Entries'!$H:$H),0)</f>
        <v>0</v>
      </c>
    </row>
    <row r="332" spans="2:6" hidden="1" outlineLevel="2" x14ac:dyDescent="0.15">
      <c r="B332" s="8"/>
      <c r="C332" s="3"/>
      <c r="D332" s="2">
        <v>133195</v>
      </c>
      <c r="E332" s="3" t="s">
        <v>2046</v>
      </c>
      <c r="F332" s="38">
        <f ca="1">IFERROR(SUMIF('Journal Entries'!$B:$H,'COA Final KI 300719'!D332,'Journal Entries'!$H:$H),0)</f>
        <v>1422960</v>
      </c>
    </row>
    <row r="333" spans="2:6" hidden="1" outlineLevel="2" x14ac:dyDescent="0.15">
      <c r="B333" s="8"/>
      <c r="C333" s="3"/>
      <c r="D333" s="2">
        <v>133196</v>
      </c>
      <c r="E333" s="3" t="s">
        <v>2047</v>
      </c>
      <c r="F333" s="38">
        <f ca="1">IFERROR(SUMIF('Journal Entries'!$B:$H,'COA Final KI 300719'!D333,'Journal Entries'!$H:$H),0)</f>
        <v>2608760</v>
      </c>
    </row>
    <row r="334" spans="2:6" hidden="1" outlineLevel="2" x14ac:dyDescent="0.15">
      <c r="B334" s="8"/>
      <c r="C334" s="3"/>
      <c r="D334" s="2">
        <v>133197</v>
      </c>
      <c r="E334" s="3" t="s">
        <v>2048</v>
      </c>
      <c r="F334" s="38">
        <f ca="1">IFERROR(SUMIF('Journal Entries'!$B:$H,'COA Final KI 300719'!D334,'Journal Entries'!$H:$H),0)</f>
        <v>21230720</v>
      </c>
    </row>
    <row r="335" spans="2:6" hidden="1" outlineLevel="2" x14ac:dyDescent="0.15">
      <c r="B335" s="8"/>
      <c r="C335" s="3"/>
      <c r="D335" s="2">
        <v>133198</v>
      </c>
      <c r="E335" s="3" t="s">
        <v>2049</v>
      </c>
      <c r="F335" s="38">
        <f ca="1">IFERROR(SUMIF('Journal Entries'!$B:$H,'COA Final KI 300719'!D335,'Journal Entries'!$H:$H),0)</f>
        <v>0</v>
      </c>
    </row>
    <row r="336" spans="2:6" hidden="1" outlineLevel="2" x14ac:dyDescent="0.15">
      <c r="B336" s="8"/>
      <c r="C336" s="3"/>
      <c r="D336" s="2">
        <v>133199</v>
      </c>
      <c r="E336" s="3" t="s">
        <v>2050</v>
      </c>
      <c r="F336" s="38">
        <f ca="1">IFERROR(SUMIF('Journal Entries'!$B:$H,'COA Final KI 300719'!D336,'Journal Entries'!$H:$H),0)</f>
        <v>0</v>
      </c>
    </row>
    <row r="337" spans="2:6" hidden="1" outlineLevel="2" x14ac:dyDescent="0.15">
      <c r="B337" s="8"/>
      <c r="C337" s="3"/>
      <c r="D337" s="2">
        <v>133200</v>
      </c>
      <c r="E337" s="3" t="s">
        <v>2051</v>
      </c>
      <c r="F337" s="38">
        <f ca="1">IFERROR(SUMIF('Journal Entries'!$B:$H,'COA Final KI 300719'!D337,'Journal Entries'!$H:$H),0)</f>
        <v>0</v>
      </c>
    </row>
    <row r="338" spans="2:6" hidden="1" outlineLevel="2" x14ac:dyDescent="0.15">
      <c r="B338" s="8"/>
      <c r="C338" s="3"/>
      <c r="D338" s="2">
        <v>133201</v>
      </c>
      <c r="E338" s="3" t="s">
        <v>2052</v>
      </c>
      <c r="F338" s="38">
        <f ca="1">IFERROR(SUMIF('Journal Entries'!$B:$H,'COA Final KI 300719'!D338,'Journal Entries'!$H:$H),0)</f>
        <v>2970500</v>
      </c>
    </row>
    <row r="339" spans="2:6" hidden="1" outlineLevel="2" x14ac:dyDescent="0.15">
      <c r="B339" s="8"/>
      <c r="C339" s="3"/>
      <c r="D339" s="2">
        <v>133202</v>
      </c>
      <c r="E339" s="3" t="s">
        <v>2053</v>
      </c>
      <c r="F339" s="38">
        <f ca="1">IFERROR(SUMIF('Journal Entries'!$B:$H,'COA Final KI 300719'!D339,'Journal Entries'!$H:$H),0)</f>
        <v>0</v>
      </c>
    </row>
    <row r="340" spans="2:6" hidden="1" outlineLevel="2" x14ac:dyDescent="0.15">
      <c r="B340" s="8"/>
      <c r="C340" s="3"/>
      <c r="D340" s="2">
        <v>133203</v>
      </c>
      <c r="E340" s="3" t="s">
        <v>2054</v>
      </c>
      <c r="F340" s="38">
        <f ca="1">IFERROR(SUMIF('Journal Entries'!$B:$H,'COA Final KI 300719'!D340,'Journal Entries'!$H:$H),0)</f>
        <v>0</v>
      </c>
    </row>
    <row r="341" spans="2:6" hidden="1" outlineLevel="2" x14ac:dyDescent="0.15">
      <c r="B341" s="8"/>
      <c r="C341" s="3"/>
      <c r="D341" s="2">
        <v>133204</v>
      </c>
      <c r="E341" s="3" t="s">
        <v>2055</v>
      </c>
      <c r="F341" s="38">
        <f ca="1">IFERROR(SUMIF('Journal Entries'!$B:$H,'COA Final KI 300719'!D341,'Journal Entries'!$H:$H),0)</f>
        <v>0</v>
      </c>
    </row>
    <row r="342" spans="2:6" hidden="1" outlineLevel="2" x14ac:dyDescent="0.15">
      <c r="B342" s="8"/>
      <c r="C342" s="3"/>
      <c r="D342" s="2">
        <v>133205</v>
      </c>
      <c r="E342" s="3" t="s">
        <v>2056</v>
      </c>
      <c r="F342" s="38">
        <f ca="1">IFERROR(SUMIF('Journal Entries'!$B:$H,'COA Final KI 300719'!D342,'Journal Entries'!$H:$H),0)</f>
        <v>0</v>
      </c>
    </row>
    <row r="343" spans="2:6" hidden="1" outlineLevel="2" x14ac:dyDescent="0.15">
      <c r="B343" s="8"/>
      <c r="C343" s="3"/>
      <c r="D343" s="2">
        <v>133206</v>
      </c>
      <c r="E343" s="3" t="s">
        <v>2057</v>
      </c>
      <c r="F343" s="38">
        <f ca="1">IFERROR(SUMIF('Journal Entries'!$B:$H,'COA Final KI 300719'!D343,'Journal Entries'!$H:$H),0)</f>
        <v>0</v>
      </c>
    </row>
    <row r="344" spans="2:6" hidden="1" outlineLevel="2" x14ac:dyDescent="0.15">
      <c r="B344" s="8"/>
      <c r="C344" s="3"/>
      <c r="D344" s="2">
        <v>133207</v>
      </c>
      <c r="E344" s="3" t="s">
        <v>2058</v>
      </c>
      <c r="F344" s="38">
        <f ca="1">IFERROR(SUMIF('Journal Entries'!$B:$H,'COA Final KI 300719'!D344,'Journal Entries'!$H:$H),0)</f>
        <v>0</v>
      </c>
    </row>
    <row r="345" spans="2:6" hidden="1" outlineLevel="2" x14ac:dyDescent="0.15">
      <c r="B345" s="8"/>
      <c r="C345" s="3"/>
      <c r="D345" s="2">
        <v>133208</v>
      </c>
      <c r="E345" s="3" t="s">
        <v>2059</v>
      </c>
      <c r="F345" s="38">
        <f ca="1">IFERROR(SUMIF('Journal Entries'!$B:$H,'COA Final KI 300719'!D345,'Journal Entries'!$H:$H),0)</f>
        <v>0</v>
      </c>
    </row>
    <row r="346" spans="2:6" hidden="1" outlineLevel="2" x14ac:dyDescent="0.15">
      <c r="B346" s="8"/>
      <c r="C346" s="3"/>
      <c r="D346" s="2">
        <v>133209</v>
      </c>
      <c r="E346" s="3" t="s">
        <v>2060</v>
      </c>
      <c r="F346" s="38">
        <f ca="1">IFERROR(SUMIF('Journal Entries'!$B:$H,'COA Final KI 300719'!D346,'Journal Entries'!$H:$H),0)</f>
        <v>120000</v>
      </c>
    </row>
    <row r="347" spans="2:6" hidden="1" outlineLevel="2" x14ac:dyDescent="0.15">
      <c r="B347" s="8"/>
      <c r="C347" s="3"/>
      <c r="D347" s="2">
        <v>133210</v>
      </c>
      <c r="E347" s="3" t="s">
        <v>2061</v>
      </c>
      <c r="F347" s="38">
        <f ca="1">IFERROR(SUMIF('Journal Entries'!$B:$H,'COA Final KI 300719'!D347,'Journal Entries'!$H:$H),0)</f>
        <v>0</v>
      </c>
    </row>
    <row r="348" spans="2:6" hidden="1" outlineLevel="2" x14ac:dyDescent="0.15">
      <c r="B348" s="8"/>
      <c r="C348" s="3"/>
      <c r="D348" s="2">
        <v>133211</v>
      </c>
      <c r="E348" s="3" t="s">
        <v>2062</v>
      </c>
      <c r="F348" s="38">
        <f ca="1">IFERROR(SUMIF('Journal Entries'!$B:$H,'COA Final KI 300719'!D348,'Journal Entries'!$H:$H),0)</f>
        <v>120000</v>
      </c>
    </row>
    <row r="349" spans="2:6" hidden="1" outlineLevel="2" x14ac:dyDescent="0.15">
      <c r="B349" s="8"/>
      <c r="C349" s="3"/>
      <c r="D349" s="2">
        <v>133212</v>
      </c>
      <c r="E349" s="3" t="s">
        <v>2063</v>
      </c>
      <c r="F349" s="38">
        <f ca="1">IFERROR(SUMIF('Journal Entries'!$B:$H,'COA Final KI 300719'!D349,'Journal Entries'!$H:$H),0)</f>
        <v>0</v>
      </c>
    </row>
    <row r="350" spans="2:6" hidden="1" outlineLevel="2" x14ac:dyDescent="0.15">
      <c r="B350" s="8"/>
      <c r="C350" s="3"/>
      <c r="D350" s="2">
        <v>133213</v>
      </c>
      <c r="E350" s="3" t="s">
        <v>2064</v>
      </c>
      <c r="F350" s="38">
        <f ca="1">IFERROR(SUMIF('Journal Entries'!$B:$H,'COA Final KI 300719'!D350,'Journal Entries'!$H:$H),0)</f>
        <v>0</v>
      </c>
    </row>
    <row r="351" spans="2:6" hidden="1" outlineLevel="2" x14ac:dyDescent="0.15">
      <c r="B351" s="8"/>
      <c r="C351" s="3"/>
      <c r="D351" s="2">
        <v>133214</v>
      </c>
      <c r="E351" s="3" t="s">
        <v>2065</v>
      </c>
      <c r="F351" s="38">
        <f ca="1">IFERROR(SUMIF('Journal Entries'!$B:$H,'COA Final KI 300719'!D351,'Journal Entries'!$H:$H),0)</f>
        <v>0</v>
      </c>
    </row>
    <row r="352" spans="2:6" hidden="1" outlineLevel="2" x14ac:dyDescent="0.15">
      <c r="B352" s="8"/>
      <c r="C352" s="3"/>
      <c r="D352" s="2">
        <v>133215</v>
      </c>
      <c r="E352" s="3" t="s">
        <v>2066</v>
      </c>
      <c r="F352" s="38">
        <f ca="1">IFERROR(SUMIF('Journal Entries'!$B:$H,'COA Final KI 300719'!D352,'Journal Entries'!$H:$H),0)</f>
        <v>0</v>
      </c>
    </row>
    <row r="353" spans="2:6" hidden="1" outlineLevel="2" x14ac:dyDescent="0.15">
      <c r="B353" s="8"/>
      <c r="C353" s="3"/>
      <c r="D353" s="2">
        <v>133216</v>
      </c>
      <c r="E353" s="3" t="s">
        <v>2067</v>
      </c>
      <c r="F353" s="38">
        <f ca="1">IFERROR(SUMIF('Journal Entries'!$B:$H,'COA Final KI 300719'!D353,'Journal Entries'!$H:$H),0)</f>
        <v>55000</v>
      </c>
    </row>
    <row r="354" spans="2:6" hidden="1" outlineLevel="2" x14ac:dyDescent="0.15">
      <c r="B354" s="8"/>
      <c r="C354" s="3"/>
      <c r="D354" s="2">
        <v>133217</v>
      </c>
      <c r="E354" s="3" t="s">
        <v>2068</v>
      </c>
      <c r="F354" s="38">
        <f ca="1">IFERROR(SUMIF('Journal Entries'!$B:$H,'COA Final KI 300719'!D354,'Journal Entries'!$H:$H),0)</f>
        <v>69000</v>
      </c>
    </row>
    <row r="355" spans="2:6" hidden="1" outlineLevel="2" x14ac:dyDescent="0.15">
      <c r="B355" s="8"/>
      <c r="C355" s="3"/>
      <c r="D355" s="2">
        <v>133218</v>
      </c>
      <c r="E355" s="3" t="s">
        <v>2069</v>
      </c>
      <c r="F355" s="38">
        <f ca="1">IFERROR(SUMIF('Journal Entries'!$B:$H,'COA Final KI 300719'!D355,'Journal Entries'!$H:$H),0)</f>
        <v>0</v>
      </c>
    </row>
    <row r="356" spans="2:6" hidden="1" outlineLevel="2" x14ac:dyDescent="0.15">
      <c r="B356" s="8"/>
      <c r="C356" s="3"/>
      <c r="D356" s="2">
        <v>133219</v>
      </c>
      <c r="E356" s="3" t="s">
        <v>2070</v>
      </c>
      <c r="F356" s="38">
        <f ca="1">IFERROR(SUMIF('Journal Entries'!$B:$H,'COA Final KI 300719'!D356,'Journal Entries'!$H:$H),0)</f>
        <v>0</v>
      </c>
    </row>
    <row r="357" spans="2:6" hidden="1" outlineLevel="2" x14ac:dyDescent="0.15">
      <c r="B357" s="8"/>
      <c r="C357" s="3"/>
      <c r="D357" s="2">
        <v>133220</v>
      </c>
      <c r="E357" s="3" t="s">
        <v>2071</v>
      </c>
      <c r="F357" s="38">
        <f ca="1">IFERROR(SUMIF('Journal Entries'!$B:$H,'COA Final KI 300719'!D357,'Journal Entries'!$H:$H),0)</f>
        <v>0</v>
      </c>
    </row>
    <row r="358" spans="2:6" hidden="1" outlineLevel="2" x14ac:dyDescent="0.15">
      <c r="B358" s="8"/>
      <c r="C358" s="3"/>
      <c r="D358" s="2">
        <v>133221</v>
      </c>
      <c r="E358" s="3" t="s">
        <v>2072</v>
      </c>
      <c r="F358" s="38">
        <f ca="1">IFERROR(SUMIF('Journal Entries'!$B:$H,'COA Final KI 300719'!D358,'Journal Entries'!$H:$H),0)</f>
        <v>0</v>
      </c>
    </row>
    <row r="359" spans="2:6" hidden="1" outlineLevel="2" x14ac:dyDescent="0.15">
      <c r="B359" s="8"/>
      <c r="C359" s="3"/>
      <c r="D359" s="2">
        <v>133222</v>
      </c>
      <c r="E359" s="3" t="s">
        <v>2073</v>
      </c>
      <c r="F359" s="38">
        <f ca="1">IFERROR(SUMIF('Journal Entries'!$B:$H,'COA Final KI 300719'!D359,'Journal Entries'!$H:$H),0)</f>
        <v>0</v>
      </c>
    </row>
    <row r="360" spans="2:6" hidden="1" outlineLevel="2" x14ac:dyDescent="0.15">
      <c r="B360" s="8"/>
      <c r="C360" s="3"/>
      <c r="D360" s="2">
        <v>133223</v>
      </c>
      <c r="E360" s="3" t="s">
        <v>2074</v>
      </c>
      <c r="F360" s="38">
        <f ca="1">IFERROR(SUMIF('Journal Entries'!$B:$H,'COA Final KI 300719'!D360,'Journal Entries'!$H:$H),0)</f>
        <v>0</v>
      </c>
    </row>
    <row r="361" spans="2:6" hidden="1" outlineLevel="2" x14ac:dyDescent="0.15">
      <c r="B361" s="8"/>
      <c r="C361" s="3"/>
      <c r="D361" s="2">
        <v>133224</v>
      </c>
      <c r="E361" s="3" t="s">
        <v>2075</v>
      </c>
      <c r="F361" s="38">
        <f ca="1">IFERROR(SUMIF('Journal Entries'!$B:$H,'COA Final KI 300719'!D361,'Journal Entries'!$H:$H),0)</f>
        <v>0</v>
      </c>
    </row>
    <row r="362" spans="2:6" hidden="1" outlineLevel="2" x14ac:dyDescent="0.15">
      <c r="B362" s="8"/>
      <c r="C362" s="3"/>
      <c r="D362" s="2">
        <v>133225</v>
      </c>
      <c r="E362" s="3" t="s">
        <v>2076</v>
      </c>
      <c r="F362" s="38">
        <f ca="1">IFERROR(SUMIF('Journal Entries'!$B:$H,'COA Final KI 300719'!D362,'Journal Entries'!$H:$H),0)</f>
        <v>0</v>
      </c>
    </row>
    <row r="363" spans="2:6" hidden="1" outlineLevel="2" x14ac:dyDescent="0.15">
      <c r="B363" s="8"/>
      <c r="C363" s="3"/>
      <c r="D363" s="2">
        <v>133226</v>
      </c>
      <c r="E363" s="3" t="s">
        <v>2077</v>
      </c>
      <c r="F363" s="38">
        <f ca="1">IFERROR(SUMIF('Journal Entries'!$B:$H,'COA Final KI 300719'!D363,'Journal Entries'!$H:$H),0)</f>
        <v>0</v>
      </c>
    </row>
    <row r="364" spans="2:6" hidden="1" outlineLevel="2" x14ac:dyDescent="0.15">
      <c r="B364" s="8"/>
      <c r="C364" s="3"/>
      <c r="D364" s="2">
        <v>133227</v>
      </c>
      <c r="E364" s="3" t="s">
        <v>2078</v>
      </c>
      <c r="F364" s="38">
        <f ca="1">IFERROR(SUMIF('Journal Entries'!$B:$H,'COA Final KI 300719'!D364,'Journal Entries'!$H:$H),0)</f>
        <v>0</v>
      </c>
    </row>
    <row r="365" spans="2:6" hidden="1" outlineLevel="2" x14ac:dyDescent="0.15">
      <c r="B365" s="8"/>
      <c r="C365" s="3"/>
      <c r="D365" s="2">
        <v>133228</v>
      </c>
      <c r="E365" s="3" t="s">
        <v>2079</v>
      </c>
      <c r="F365" s="38">
        <f ca="1">IFERROR(SUMIF('Journal Entries'!$B:$H,'COA Final KI 300719'!D365,'Journal Entries'!$H:$H),0)</f>
        <v>0</v>
      </c>
    </row>
    <row r="366" spans="2:6" hidden="1" outlineLevel="2" x14ac:dyDescent="0.15">
      <c r="B366" s="8"/>
      <c r="C366" s="3"/>
      <c r="D366" s="2">
        <v>133229</v>
      </c>
      <c r="E366" s="3" t="s">
        <v>2080</v>
      </c>
      <c r="F366" s="38">
        <f ca="1">IFERROR(SUMIF('Journal Entries'!$B:$H,'COA Final KI 300719'!D366,'Journal Entries'!$H:$H),0)</f>
        <v>0</v>
      </c>
    </row>
    <row r="367" spans="2:6" hidden="1" outlineLevel="2" x14ac:dyDescent="0.15">
      <c r="B367" s="8"/>
      <c r="C367" s="3"/>
      <c r="D367" s="2">
        <v>133230</v>
      </c>
      <c r="E367" s="3" t="s">
        <v>2081</v>
      </c>
      <c r="F367" s="38">
        <f ca="1">IFERROR(SUMIF('Journal Entries'!$B:$H,'COA Final KI 300719'!D367,'Journal Entries'!$H:$H),0)</f>
        <v>0</v>
      </c>
    </row>
    <row r="368" spans="2:6" hidden="1" outlineLevel="2" x14ac:dyDescent="0.15">
      <c r="B368" s="8"/>
      <c r="C368" s="3"/>
      <c r="D368" s="2">
        <v>133231</v>
      </c>
      <c r="E368" s="3" t="s">
        <v>2082</v>
      </c>
      <c r="F368" s="38">
        <f ca="1">IFERROR(SUMIF('Journal Entries'!$B:$H,'COA Final KI 300719'!D368,'Journal Entries'!$H:$H),0)</f>
        <v>0</v>
      </c>
    </row>
    <row r="369" spans="2:6" hidden="1" outlineLevel="2" x14ac:dyDescent="0.15">
      <c r="B369" s="8"/>
      <c r="C369" s="3"/>
      <c r="D369" s="2">
        <v>133232</v>
      </c>
      <c r="E369" s="3" t="s">
        <v>2083</v>
      </c>
      <c r="F369" s="38">
        <f ca="1">IFERROR(SUMIF('Journal Entries'!$B:$H,'COA Final KI 300719'!D369,'Journal Entries'!$H:$H),0)</f>
        <v>0</v>
      </c>
    </row>
    <row r="370" spans="2:6" hidden="1" outlineLevel="2" x14ac:dyDescent="0.15">
      <c r="B370" s="8"/>
      <c r="C370" s="3"/>
      <c r="D370" s="2">
        <v>133233</v>
      </c>
      <c r="E370" s="3" t="s">
        <v>2084</v>
      </c>
      <c r="F370" s="38">
        <f ca="1">IFERROR(SUMIF('Journal Entries'!$B:$H,'COA Final KI 300719'!D370,'Journal Entries'!$H:$H),0)</f>
        <v>0</v>
      </c>
    </row>
    <row r="371" spans="2:6" hidden="1" outlineLevel="2" x14ac:dyDescent="0.15">
      <c r="B371" s="8"/>
      <c r="C371" s="3"/>
      <c r="D371" s="2">
        <v>133234</v>
      </c>
      <c r="E371" s="3" t="s">
        <v>2085</v>
      </c>
      <c r="F371" s="38">
        <f ca="1">IFERROR(SUMIF('Journal Entries'!$B:$H,'COA Final KI 300719'!D371,'Journal Entries'!$H:$H),0)</f>
        <v>0</v>
      </c>
    </row>
    <row r="372" spans="2:6" hidden="1" outlineLevel="2" x14ac:dyDescent="0.15">
      <c r="B372" s="8"/>
      <c r="C372" s="3"/>
      <c r="D372" s="2">
        <v>133235</v>
      </c>
      <c r="E372" s="3" t="s">
        <v>2086</v>
      </c>
      <c r="F372" s="38">
        <f ca="1">IFERROR(SUMIF('Journal Entries'!$B:$H,'COA Final KI 300719'!D372,'Journal Entries'!$H:$H),0)</f>
        <v>0</v>
      </c>
    </row>
    <row r="373" spans="2:6" hidden="1" outlineLevel="2" x14ac:dyDescent="0.15">
      <c r="B373" s="8"/>
      <c r="C373" s="3"/>
      <c r="D373" s="2">
        <v>133236</v>
      </c>
      <c r="E373" s="3" t="s">
        <v>2087</v>
      </c>
      <c r="F373" s="38">
        <f ca="1">IFERROR(SUMIF('Journal Entries'!$B:$H,'COA Final KI 300719'!D373,'Journal Entries'!$H:$H),0)</f>
        <v>0</v>
      </c>
    </row>
    <row r="374" spans="2:6" hidden="1" outlineLevel="2" x14ac:dyDescent="0.15">
      <c r="B374" s="8"/>
      <c r="C374" s="3"/>
      <c r="D374" s="2">
        <v>133237</v>
      </c>
      <c r="E374" s="3" t="s">
        <v>2088</v>
      </c>
      <c r="F374" s="38">
        <f ca="1">IFERROR(SUMIF('Journal Entries'!$B:$H,'COA Final KI 300719'!D374,'Journal Entries'!$H:$H),0)</f>
        <v>0</v>
      </c>
    </row>
    <row r="375" spans="2:6" hidden="1" outlineLevel="2" x14ac:dyDescent="0.15">
      <c r="B375" s="8"/>
      <c r="C375" s="3"/>
      <c r="D375" s="2">
        <v>133238</v>
      </c>
      <c r="E375" s="3" t="s">
        <v>2089</v>
      </c>
      <c r="F375" s="38">
        <f ca="1">IFERROR(SUMIF('Journal Entries'!$B:$H,'COA Final KI 300719'!D375,'Journal Entries'!$H:$H),0)</f>
        <v>0</v>
      </c>
    </row>
    <row r="376" spans="2:6" hidden="1" outlineLevel="2" x14ac:dyDescent="0.15">
      <c r="B376" s="8"/>
      <c r="C376" s="3"/>
      <c r="D376" s="2">
        <v>133239</v>
      </c>
      <c r="E376" s="3" t="s">
        <v>2090</v>
      </c>
      <c r="F376" s="38">
        <f ca="1">IFERROR(SUMIF('Journal Entries'!$B:$H,'COA Final KI 300719'!D376,'Journal Entries'!$H:$H),0)</f>
        <v>0</v>
      </c>
    </row>
    <row r="377" spans="2:6" hidden="1" outlineLevel="2" x14ac:dyDescent="0.15">
      <c r="B377" s="8"/>
      <c r="C377" s="3"/>
      <c r="D377" s="2">
        <v>133240</v>
      </c>
      <c r="E377" s="3" t="s">
        <v>2091</v>
      </c>
      <c r="F377" s="38">
        <f ca="1">IFERROR(SUMIF('Journal Entries'!$B:$H,'COA Final KI 300719'!D377,'Journal Entries'!$H:$H),0)</f>
        <v>0</v>
      </c>
    </row>
    <row r="378" spans="2:6" hidden="1" outlineLevel="2" x14ac:dyDescent="0.15">
      <c r="B378" s="8"/>
      <c r="C378" s="3"/>
      <c r="D378" s="2">
        <v>133241</v>
      </c>
      <c r="E378" s="3" t="s">
        <v>2092</v>
      </c>
      <c r="F378" s="38">
        <f ca="1">IFERROR(SUMIF('Journal Entries'!$B:$H,'COA Final KI 300719'!D378,'Journal Entries'!$H:$H),0)</f>
        <v>0</v>
      </c>
    </row>
    <row r="379" spans="2:6" hidden="1" outlineLevel="2" x14ac:dyDescent="0.15">
      <c r="B379" s="8"/>
      <c r="C379" s="3"/>
      <c r="D379" s="2">
        <v>133242</v>
      </c>
      <c r="E379" s="3" t="s">
        <v>2093</v>
      </c>
      <c r="F379" s="38">
        <f ca="1">IFERROR(SUMIF('Journal Entries'!$B:$H,'COA Final KI 300719'!D379,'Journal Entries'!$H:$H),0)</f>
        <v>0</v>
      </c>
    </row>
    <row r="380" spans="2:6" hidden="1" outlineLevel="2" x14ac:dyDescent="0.15">
      <c r="B380" s="8"/>
      <c r="C380" s="3"/>
      <c r="D380" s="2">
        <v>133243</v>
      </c>
      <c r="E380" s="3" t="s">
        <v>2094</v>
      </c>
      <c r="F380" s="38">
        <f ca="1">IFERROR(SUMIF('Journal Entries'!$B:$H,'COA Final KI 300719'!D380,'Journal Entries'!$H:$H),0)</f>
        <v>2480000</v>
      </c>
    </row>
    <row r="381" spans="2:6" hidden="1" outlineLevel="2" x14ac:dyDescent="0.15">
      <c r="B381" s="8"/>
      <c r="C381" s="3"/>
      <c r="D381" s="2">
        <v>133244</v>
      </c>
      <c r="E381" s="3" t="s">
        <v>2095</v>
      </c>
      <c r="F381" s="38">
        <f ca="1">IFERROR(SUMIF('Journal Entries'!$B:$H,'COA Final KI 300719'!D381,'Journal Entries'!$H:$H),0)</f>
        <v>0</v>
      </c>
    </row>
    <row r="382" spans="2:6" hidden="1" outlineLevel="2" x14ac:dyDescent="0.15">
      <c r="B382" s="8"/>
      <c r="C382" s="3"/>
      <c r="D382" s="2">
        <v>133245</v>
      </c>
      <c r="E382" s="3" t="s">
        <v>2096</v>
      </c>
      <c r="F382" s="38">
        <f ca="1">IFERROR(SUMIF('Journal Entries'!$B:$H,'COA Final KI 300719'!D382,'Journal Entries'!$H:$H),0)</f>
        <v>0</v>
      </c>
    </row>
    <row r="383" spans="2:6" hidden="1" outlineLevel="2" x14ac:dyDescent="0.15">
      <c r="B383" s="8"/>
      <c r="C383" s="3"/>
      <c r="D383" s="2">
        <v>133246</v>
      </c>
      <c r="E383" s="3" t="s">
        <v>2097</v>
      </c>
      <c r="F383" s="38">
        <f ca="1">IFERROR(SUMIF('Journal Entries'!$B:$H,'COA Final KI 300719'!D383,'Journal Entries'!$H:$H),0)</f>
        <v>0</v>
      </c>
    </row>
    <row r="384" spans="2:6" hidden="1" outlineLevel="2" x14ac:dyDescent="0.15">
      <c r="B384" s="8"/>
      <c r="C384" s="3"/>
      <c r="D384" s="2">
        <v>133247</v>
      </c>
      <c r="E384" s="3" t="s">
        <v>2098</v>
      </c>
      <c r="F384" s="38">
        <f ca="1">IFERROR(SUMIF('Journal Entries'!$B:$H,'COA Final KI 300719'!D384,'Journal Entries'!$H:$H),0)</f>
        <v>3500000</v>
      </c>
    </row>
    <row r="385" spans="2:6" hidden="1" outlineLevel="2" x14ac:dyDescent="0.15">
      <c r="B385" s="8"/>
      <c r="C385" s="3"/>
      <c r="D385" s="2">
        <v>133248</v>
      </c>
      <c r="E385" s="3" t="s">
        <v>2099</v>
      </c>
      <c r="F385" s="38">
        <f ca="1">IFERROR(SUMIF('Journal Entries'!$B:$H,'COA Final KI 300719'!D385,'Journal Entries'!$H:$H),0)</f>
        <v>0</v>
      </c>
    </row>
    <row r="386" spans="2:6" hidden="1" outlineLevel="2" x14ac:dyDescent="0.15">
      <c r="B386" s="8"/>
      <c r="C386" s="3"/>
      <c r="D386" s="2">
        <v>133249</v>
      </c>
      <c r="E386" s="3" t="s">
        <v>2100</v>
      </c>
      <c r="F386" s="38">
        <f ca="1">IFERROR(SUMIF('Journal Entries'!$B:$H,'COA Final KI 300719'!D386,'Journal Entries'!$H:$H),0)</f>
        <v>0</v>
      </c>
    </row>
    <row r="387" spans="2:6" hidden="1" outlineLevel="2" x14ac:dyDescent="0.15">
      <c r="B387" s="8"/>
      <c r="C387" s="3"/>
      <c r="D387" s="2">
        <v>133250</v>
      </c>
      <c r="E387" s="3" t="s">
        <v>2101</v>
      </c>
      <c r="F387" s="38">
        <f ca="1">IFERROR(SUMIF('Journal Entries'!$B:$H,'COA Final KI 300719'!D387,'Journal Entries'!$H:$H),0)</f>
        <v>0</v>
      </c>
    </row>
    <row r="388" spans="2:6" hidden="1" outlineLevel="2" x14ac:dyDescent="0.15">
      <c r="B388" s="8"/>
      <c r="C388" s="3"/>
      <c r="D388" s="2">
        <v>133251</v>
      </c>
      <c r="E388" s="3" t="s">
        <v>2102</v>
      </c>
      <c r="F388" s="38">
        <f ca="1">IFERROR(SUMIF('Journal Entries'!$B:$H,'COA Final KI 300719'!D388,'Journal Entries'!$H:$H),0)</f>
        <v>0</v>
      </c>
    </row>
    <row r="389" spans="2:6" hidden="1" outlineLevel="2" x14ac:dyDescent="0.15">
      <c r="B389" s="8"/>
      <c r="C389" s="3"/>
      <c r="D389" s="2">
        <v>133252</v>
      </c>
      <c r="E389" s="3" t="s">
        <v>2103</v>
      </c>
      <c r="F389" s="38">
        <f ca="1">IFERROR(SUMIF('Journal Entries'!$B:$H,'COA Final KI 300719'!D389,'Journal Entries'!$H:$H),0)</f>
        <v>0</v>
      </c>
    </row>
    <row r="390" spans="2:6" hidden="1" outlineLevel="2" x14ac:dyDescent="0.15">
      <c r="B390" s="8"/>
      <c r="C390" s="3"/>
      <c r="D390" s="2">
        <v>133253</v>
      </c>
      <c r="E390" s="3" t="s">
        <v>2104</v>
      </c>
      <c r="F390" s="38">
        <f ca="1">IFERROR(SUMIF('Journal Entries'!$B:$H,'COA Final KI 300719'!D390,'Journal Entries'!$H:$H),0)</f>
        <v>0</v>
      </c>
    </row>
    <row r="391" spans="2:6" hidden="1" outlineLevel="2" x14ac:dyDescent="0.15">
      <c r="B391" s="8"/>
      <c r="C391" s="3"/>
      <c r="D391" s="2">
        <v>133254</v>
      </c>
      <c r="E391" s="3" t="s">
        <v>2105</v>
      </c>
      <c r="F391" s="38">
        <f ca="1">IFERROR(SUMIF('Journal Entries'!$B:$H,'COA Final KI 300719'!D391,'Journal Entries'!$H:$H),0)</f>
        <v>0</v>
      </c>
    </row>
    <row r="392" spans="2:6" hidden="1" outlineLevel="2" x14ac:dyDescent="0.15">
      <c r="B392" s="8"/>
      <c r="C392" s="3"/>
      <c r="D392" s="2">
        <v>133255</v>
      </c>
      <c r="E392" s="3" t="s">
        <v>2106</v>
      </c>
      <c r="F392" s="38">
        <f ca="1">IFERROR(SUMIF('Journal Entries'!$B:$H,'COA Final KI 300719'!D392,'Journal Entries'!$H:$H),0)</f>
        <v>0</v>
      </c>
    </row>
    <row r="393" spans="2:6" hidden="1" outlineLevel="2" x14ac:dyDescent="0.15">
      <c r="B393" s="8"/>
      <c r="C393" s="3"/>
      <c r="D393" s="2">
        <v>133256</v>
      </c>
      <c r="E393" s="3" t="s">
        <v>2107</v>
      </c>
      <c r="F393" s="38">
        <f ca="1">IFERROR(SUMIF('Journal Entries'!$B:$H,'COA Final KI 300719'!D393,'Journal Entries'!$H:$H),0)</f>
        <v>0</v>
      </c>
    </row>
    <row r="394" spans="2:6" hidden="1" outlineLevel="2" x14ac:dyDescent="0.15">
      <c r="B394" s="8"/>
      <c r="C394" s="3"/>
      <c r="D394" s="2">
        <v>133257</v>
      </c>
      <c r="E394" s="3" t="s">
        <v>2108</v>
      </c>
      <c r="F394" s="38">
        <f ca="1">IFERROR(SUMIF('Journal Entries'!$B:$H,'COA Final KI 300719'!D394,'Journal Entries'!$H:$H),0)</f>
        <v>0</v>
      </c>
    </row>
    <row r="395" spans="2:6" hidden="1" outlineLevel="2" x14ac:dyDescent="0.15">
      <c r="B395" s="8"/>
      <c r="C395" s="3"/>
      <c r="D395" s="2">
        <v>133258</v>
      </c>
      <c r="E395" s="3" t="s">
        <v>2109</v>
      </c>
      <c r="F395" s="38">
        <f ca="1">IFERROR(SUMIF('Journal Entries'!$B:$H,'COA Final KI 300719'!D395,'Journal Entries'!$H:$H),0)</f>
        <v>0</v>
      </c>
    </row>
    <row r="396" spans="2:6" hidden="1" outlineLevel="2" x14ac:dyDescent="0.15">
      <c r="B396" s="8"/>
      <c r="C396" s="3"/>
      <c r="D396" s="2">
        <v>133259</v>
      </c>
      <c r="E396" s="3" t="s">
        <v>2110</v>
      </c>
      <c r="F396" s="38">
        <f ca="1">IFERROR(SUMIF('Journal Entries'!$B:$H,'COA Final KI 300719'!D396,'Journal Entries'!$H:$H),0)</f>
        <v>0</v>
      </c>
    </row>
    <row r="397" spans="2:6" hidden="1" outlineLevel="2" x14ac:dyDescent="0.15">
      <c r="B397" s="8"/>
      <c r="C397" s="3"/>
      <c r="D397" s="2">
        <v>133260</v>
      </c>
      <c r="E397" s="3" t="s">
        <v>2111</v>
      </c>
      <c r="F397" s="38">
        <f ca="1">IFERROR(SUMIF('Journal Entries'!$B:$H,'COA Final KI 300719'!D397,'Journal Entries'!$H:$H),0)</f>
        <v>0</v>
      </c>
    </row>
    <row r="398" spans="2:6" hidden="1" outlineLevel="2" x14ac:dyDescent="0.15">
      <c r="B398" s="8"/>
      <c r="C398" s="3"/>
      <c r="D398" s="2">
        <v>133261</v>
      </c>
      <c r="E398" s="3" t="s">
        <v>2112</v>
      </c>
      <c r="F398" s="38">
        <f ca="1">IFERROR(SUMIF('Journal Entries'!$B:$H,'COA Final KI 300719'!D398,'Journal Entries'!$H:$H),0)</f>
        <v>0</v>
      </c>
    </row>
    <row r="399" spans="2:6" hidden="1" outlineLevel="2" x14ac:dyDescent="0.15">
      <c r="B399" s="8"/>
      <c r="C399" s="3"/>
      <c r="D399" s="2">
        <v>133262</v>
      </c>
      <c r="E399" s="3" t="s">
        <v>2113</v>
      </c>
      <c r="F399" s="38">
        <f ca="1">IFERROR(SUMIF('Journal Entries'!$B:$H,'COA Final KI 300719'!D399,'Journal Entries'!$H:$H),0)</f>
        <v>735000</v>
      </c>
    </row>
    <row r="400" spans="2:6" hidden="1" outlineLevel="2" x14ac:dyDescent="0.15">
      <c r="B400" s="8"/>
      <c r="C400" s="3"/>
      <c r="D400" s="2">
        <v>133263</v>
      </c>
      <c r="E400" s="3" t="s">
        <v>2114</v>
      </c>
      <c r="F400" s="38">
        <f ca="1">IFERROR(SUMIF('Journal Entries'!$B:$H,'COA Final KI 300719'!D400,'Journal Entries'!$H:$H),0)</f>
        <v>5000000</v>
      </c>
    </row>
    <row r="401" spans="2:6" hidden="1" outlineLevel="2" x14ac:dyDescent="0.15">
      <c r="B401" s="8"/>
      <c r="C401" s="3"/>
      <c r="D401" s="2">
        <v>133264</v>
      </c>
      <c r="E401" s="3" t="s">
        <v>2115</v>
      </c>
      <c r="F401" s="38">
        <f ca="1">IFERROR(SUMIF('Journal Entries'!$B:$H,'COA Final KI 300719'!D401,'Journal Entries'!$H:$H),0)</f>
        <v>0</v>
      </c>
    </row>
    <row r="402" spans="2:6" hidden="1" outlineLevel="2" x14ac:dyDescent="0.15">
      <c r="B402" s="8"/>
      <c r="C402" s="3"/>
      <c r="D402" s="2">
        <v>133265</v>
      </c>
      <c r="E402" s="3" t="s">
        <v>2116</v>
      </c>
      <c r="F402" s="38">
        <f ca="1">IFERROR(SUMIF('Journal Entries'!$B:$H,'COA Final KI 300719'!D402,'Journal Entries'!$H:$H),0)</f>
        <v>0</v>
      </c>
    </row>
    <row r="403" spans="2:6" hidden="1" outlineLevel="2" x14ac:dyDescent="0.15">
      <c r="B403" s="8"/>
      <c r="C403" s="3"/>
      <c r="D403" s="2">
        <v>133266</v>
      </c>
      <c r="E403" s="3" t="s">
        <v>2117</v>
      </c>
      <c r="F403" s="38">
        <f ca="1">IFERROR(SUMIF('Journal Entries'!$B:$H,'COA Final KI 300719'!D403,'Journal Entries'!$H:$H),0)</f>
        <v>0</v>
      </c>
    </row>
    <row r="404" spans="2:6" hidden="1" outlineLevel="2" x14ac:dyDescent="0.15">
      <c r="B404" s="8"/>
      <c r="C404" s="3"/>
      <c r="D404" s="2">
        <v>133267</v>
      </c>
      <c r="E404" s="3" t="s">
        <v>2118</v>
      </c>
      <c r="F404" s="38">
        <f ca="1">IFERROR(SUMIF('Journal Entries'!$B:$H,'COA Final KI 300719'!D404,'Journal Entries'!$H:$H),0)</f>
        <v>0</v>
      </c>
    </row>
    <row r="405" spans="2:6" hidden="1" outlineLevel="2" x14ac:dyDescent="0.15">
      <c r="B405" s="8"/>
      <c r="C405" s="3"/>
      <c r="D405" s="2">
        <v>133268</v>
      </c>
      <c r="E405" s="3" t="s">
        <v>2119</v>
      </c>
      <c r="F405" s="38">
        <f ca="1">IFERROR(SUMIF('Journal Entries'!$B:$H,'COA Final KI 300719'!D405,'Journal Entries'!$H:$H),0)</f>
        <v>0</v>
      </c>
    </row>
    <row r="406" spans="2:6" hidden="1" outlineLevel="2" x14ac:dyDescent="0.15">
      <c r="B406" s="8"/>
      <c r="C406" s="3"/>
      <c r="D406" s="2">
        <v>133269</v>
      </c>
      <c r="E406" s="3" t="s">
        <v>2120</v>
      </c>
      <c r="F406" s="38">
        <f ca="1">IFERROR(SUMIF('Journal Entries'!$B:$H,'COA Final KI 300719'!D406,'Journal Entries'!$H:$H),0)</f>
        <v>0</v>
      </c>
    </row>
    <row r="407" spans="2:6" hidden="1" outlineLevel="2" x14ac:dyDescent="0.15">
      <c r="B407" s="8"/>
      <c r="C407" s="3"/>
      <c r="D407" s="2">
        <v>133270</v>
      </c>
      <c r="E407" s="3" t="s">
        <v>2121</v>
      </c>
      <c r="F407" s="38">
        <f ca="1">IFERROR(SUMIF('Journal Entries'!$B:$H,'COA Final KI 300719'!D407,'Journal Entries'!$H:$H),0)</f>
        <v>0</v>
      </c>
    </row>
    <row r="408" spans="2:6" hidden="1" outlineLevel="2" x14ac:dyDescent="0.15">
      <c r="B408" s="8"/>
      <c r="C408" s="3"/>
      <c r="D408" s="2">
        <v>133271</v>
      </c>
      <c r="E408" s="3" t="s">
        <v>2122</v>
      </c>
      <c r="F408" s="38">
        <f ca="1">IFERROR(SUMIF('Journal Entries'!$B:$H,'COA Final KI 300719'!D408,'Journal Entries'!$H:$H),0)</f>
        <v>0</v>
      </c>
    </row>
    <row r="409" spans="2:6" hidden="1" outlineLevel="2" x14ac:dyDescent="0.15">
      <c r="B409" s="8"/>
      <c r="C409" s="3"/>
      <c r="D409" s="2">
        <v>133272</v>
      </c>
      <c r="E409" s="3" t="s">
        <v>2123</v>
      </c>
      <c r="F409" s="38">
        <f ca="1">IFERROR(SUMIF('Journal Entries'!$B:$H,'COA Final KI 300719'!D409,'Journal Entries'!$H:$H),0)</f>
        <v>7319000</v>
      </c>
    </row>
    <row r="410" spans="2:6" hidden="1" outlineLevel="2" x14ac:dyDescent="0.15">
      <c r="B410" s="8"/>
      <c r="C410" s="3"/>
      <c r="D410" s="2">
        <v>133273</v>
      </c>
      <c r="E410" s="3" t="s">
        <v>2124</v>
      </c>
      <c r="F410" s="38">
        <f ca="1">IFERROR(SUMIF('Journal Entries'!$B:$H,'COA Final KI 300719'!D410,'Journal Entries'!$H:$H),0)</f>
        <v>5661150</v>
      </c>
    </row>
    <row r="411" spans="2:6" hidden="1" outlineLevel="2" x14ac:dyDescent="0.15">
      <c r="B411" s="8"/>
      <c r="C411" s="3"/>
      <c r="D411" s="2">
        <v>133274</v>
      </c>
      <c r="E411" s="3" t="s">
        <v>2125</v>
      </c>
      <c r="F411" s="38">
        <f ca="1">IFERROR(SUMIF('Journal Entries'!$B:$H,'COA Final KI 300719'!D411,'Journal Entries'!$H:$H),0)</f>
        <v>9227400</v>
      </c>
    </row>
    <row r="412" spans="2:6" hidden="1" outlineLevel="2" x14ac:dyDescent="0.15">
      <c r="B412" s="8"/>
      <c r="C412" s="3"/>
      <c r="D412" s="2">
        <v>133275</v>
      </c>
      <c r="E412" s="3" t="s">
        <v>2126</v>
      </c>
      <c r="F412" s="38">
        <f ca="1">IFERROR(SUMIF('Journal Entries'!$B:$H,'COA Final KI 300719'!D412,'Journal Entries'!$H:$H),0)</f>
        <v>0</v>
      </c>
    </row>
    <row r="413" spans="2:6" hidden="1" outlineLevel="2" x14ac:dyDescent="0.15">
      <c r="B413" s="8"/>
      <c r="C413" s="3"/>
      <c r="D413" s="2">
        <v>133276</v>
      </c>
      <c r="E413" s="3" t="s">
        <v>2127</v>
      </c>
      <c r="F413" s="38">
        <f ca="1">IFERROR(SUMIF('Journal Entries'!$B:$H,'COA Final KI 300719'!D413,'Journal Entries'!$H:$H),0)</f>
        <v>0</v>
      </c>
    </row>
    <row r="414" spans="2:6" hidden="1" outlineLevel="2" x14ac:dyDescent="0.15">
      <c r="B414" s="8"/>
      <c r="C414" s="3"/>
      <c r="D414" s="2">
        <v>133277</v>
      </c>
      <c r="E414" s="3" t="s">
        <v>2128</v>
      </c>
      <c r="F414" s="38">
        <f ca="1">IFERROR(SUMIF('Journal Entries'!$B:$H,'COA Final KI 300719'!D414,'Journal Entries'!$H:$H),0)</f>
        <v>0</v>
      </c>
    </row>
    <row r="415" spans="2:6" hidden="1" outlineLevel="2" x14ac:dyDescent="0.15">
      <c r="B415" s="8"/>
      <c r="C415" s="3"/>
      <c r="D415" s="2">
        <v>133278</v>
      </c>
      <c r="E415" s="3" t="s">
        <v>2129</v>
      </c>
      <c r="F415" s="38">
        <f ca="1">IFERROR(SUMIF('Journal Entries'!$B:$H,'COA Final KI 300719'!D415,'Journal Entries'!$H:$H),0)</f>
        <v>0</v>
      </c>
    </row>
    <row r="416" spans="2:6" hidden="1" outlineLevel="2" x14ac:dyDescent="0.15">
      <c r="B416" s="8"/>
      <c r="C416" s="3"/>
      <c r="D416" s="2">
        <v>133279</v>
      </c>
      <c r="E416" s="3" t="s">
        <v>2130</v>
      </c>
      <c r="F416" s="38">
        <f ca="1">IFERROR(SUMIF('Journal Entries'!$B:$H,'COA Final KI 300719'!D416,'Journal Entries'!$H:$H),0)</f>
        <v>0</v>
      </c>
    </row>
    <row r="417" spans="2:6" hidden="1" outlineLevel="2" x14ac:dyDescent="0.15">
      <c r="B417" s="8"/>
      <c r="C417" s="3"/>
      <c r="D417" s="2">
        <v>133280</v>
      </c>
      <c r="E417" s="3" t="s">
        <v>2131</v>
      </c>
      <c r="F417" s="38">
        <f ca="1">IFERROR(SUMIF('Journal Entries'!$B:$H,'COA Final KI 300719'!D417,'Journal Entries'!$H:$H),0)</f>
        <v>0</v>
      </c>
    </row>
    <row r="418" spans="2:6" hidden="1" outlineLevel="2" x14ac:dyDescent="0.15">
      <c r="B418" s="8"/>
      <c r="C418" s="3"/>
      <c r="D418" s="2">
        <v>133281</v>
      </c>
      <c r="E418" s="3" t="s">
        <v>2132</v>
      </c>
      <c r="F418" s="38">
        <f ca="1">IFERROR(SUMIF('Journal Entries'!$B:$H,'COA Final KI 300719'!D418,'Journal Entries'!$H:$H),0)</f>
        <v>0</v>
      </c>
    </row>
    <row r="419" spans="2:6" hidden="1" outlineLevel="2" x14ac:dyDescent="0.15">
      <c r="B419" s="8"/>
      <c r="C419" s="3"/>
      <c r="D419" s="2">
        <v>133282</v>
      </c>
      <c r="E419" s="3" t="s">
        <v>2133</v>
      </c>
      <c r="F419" s="38">
        <f ca="1">IFERROR(SUMIF('Journal Entries'!$B:$H,'COA Final KI 300719'!D419,'Journal Entries'!$H:$H),0)</f>
        <v>0</v>
      </c>
    </row>
    <row r="420" spans="2:6" hidden="1" outlineLevel="2" x14ac:dyDescent="0.15">
      <c r="B420" s="8"/>
      <c r="C420" s="3"/>
      <c r="D420" s="2">
        <v>133283</v>
      </c>
      <c r="E420" s="3" t="s">
        <v>2134</v>
      </c>
      <c r="F420" s="38">
        <f ca="1">IFERROR(SUMIF('Journal Entries'!$B:$H,'COA Final KI 300719'!D420,'Journal Entries'!$H:$H),0)</f>
        <v>0</v>
      </c>
    </row>
    <row r="421" spans="2:6" hidden="1" outlineLevel="2" x14ac:dyDescent="0.15">
      <c r="B421" s="8"/>
      <c r="C421" s="3"/>
      <c r="D421" s="2">
        <v>133284</v>
      </c>
      <c r="E421" s="3" t="s">
        <v>2135</v>
      </c>
      <c r="F421" s="38">
        <f ca="1">IFERROR(SUMIF('Journal Entries'!$B:$H,'COA Final KI 300719'!D421,'Journal Entries'!$H:$H),0)</f>
        <v>0</v>
      </c>
    </row>
    <row r="422" spans="2:6" hidden="1" outlineLevel="2" x14ac:dyDescent="0.15">
      <c r="B422" s="8"/>
      <c r="C422" s="3"/>
      <c r="D422" s="2">
        <v>133285</v>
      </c>
      <c r="E422" s="3" t="s">
        <v>2136</v>
      </c>
      <c r="F422" s="38">
        <f ca="1">IFERROR(SUMIF('Journal Entries'!$B:$H,'COA Final KI 300719'!D422,'Journal Entries'!$H:$H),0)</f>
        <v>0</v>
      </c>
    </row>
    <row r="423" spans="2:6" hidden="1" outlineLevel="2" x14ac:dyDescent="0.15">
      <c r="B423" s="8"/>
      <c r="C423" s="3"/>
      <c r="D423" s="2">
        <v>133286</v>
      </c>
      <c r="E423" s="3" t="s">
        <v>2137</v>
      </c>
      <c r="F423" s="38">
        <f ca="1">IFERROR(SUMIF('Journal Entries'!$B:$H,'COA Final KI 300719'!D423,'Journal Entries'!$H:$H),0)</f>
        <v>2208000</v>
      </c>
    </row>
    <row r="424" spans="2:6" hidden="1" outlineLevel="2" x14ac:dyDescent="0.15">
      <c r="B424" s="8"/>
      <c r="C424" s="3"/>
      <c r="D424" s="2">
        <v>133287</v>
      </c>
      <c r="E424" s="3" t="s">
        <v>2138</v>
      </c>
      <c r="F424" s="38">
        <f ca="1">IFERROR(SUMIF('Journal Entries'!$B:$H,'COA Final KI 300719'!D424,'Journal Entries'!$H:$H),0)</f>
        <v>5600000</v>
      </c>
    </row>
    <row r="425" spans="2:6" hidden="1" outlineLevel="2" x14ac:dyDescent="0.15">
      <c r="B425" s="8"/>
      <c r="C425" s="3"/>
      <c r="D425" s="2">
        <v>133288</v>
      </c>
      <c r="E425" s="3" t="s">
        <v>2139</v>
      </c>
      <c r="F425" s="38">
        <f ca="1">IFERROR(SUMIF('Journal Entries'!$B:$H,'COA Final KI 300719'!D425,'Journal Entries'!$H:$H),0)</f>
        <v>30805200</v>
      </c>
    </row>
    <row r="426" spans="2:6" hidden="1" outlineLevel="2" x14ac:dyDescent="0.15">
      <c r="B426" s="8"/>
      <c r="C426" s="3"/>
      <c r="D426" s="2">
        <v>133289</v>
      </c>
      <c r="E426" s="3" t="s">
        <v>2140</v>
      </c>
      <c r="F426" s="38">
        <f ca="1">IFERROR(SUMIF('Journal Entries'!$B:$H,'COA Final KI 300719'!D426,'Journal Entries'!$H:$H),0)</f>
        <v>0</v>
      </c>
    </row>
    <row r="427" spans="2:6" hidden="1" outlineLevel="2" x14ac:dyDescent="0.15">
      <c r="B427" s="8"/>
      <c r="C427" s="3"/>
      <c r="D427" s="2">
        <v>133290</v>
      </c>
      <c r="E427" s="3" t="s">
        <v>2141</v>
      </c>
      <c r="F427" s="38">
        <f ca="1">IFERROR(SUMIF('Journal Entries'!$B:$H,'COA Final KI 300719'!D427,'Journal Entries'!$H:$H),0)</f>
        <v>0</v>
      </c>
    </row>
    <row r="428" spans="2:6" hidden="1" outlineLevel="2" x14ac:dyDescent="0.15">
      <c r="B428" s="8"/>
      <c r="C428" s="3"/>
      <c r="D428" s="2">
        <v>133291</v>
      </c>
      <c r="E428" s="3" t="s">
        <v>2142</v>
      </c>
      <c r="F428" s="38">
        <f ca="1">IFERROR(SUMIF('Journal Entries'!$B:$H,'COA Final KI 300719'!D428,'Journal Entries'!$H:$H),0)</f>
        <v>0</v>
      </c>
    </row>
    <row r="429" spans="2:6" hidden="1" outlineLevel="2" x14ac:dyDescent="0.15">
      <c r="B429" s="8"/>
      <c r="C429" s="3"/>
      <c r="D429" s="2">
        <v>133292</v>
      </c>
      <c r="E429" s="3" t="s">
        <v>2143</v>
      </c>
      <c r="F429" s="38">
        <f ca="1">IFERROR(SUMIF('Journal Entries'!$B:$H,'COA Final KI 300719'!D429,'Journal Entries'!$H:$H),0)</f>
        <v>0</v>
      </c>
    </row>
    <row r="430" spans="2:6" hidden="1" outlineLevel="2" x14ac:dyDescent="0.15">
      <c r="B430" s="8"/>
      <c r="C430" s="3"/>
      <c r="D430" s="2">
        <v>133293</v>
      </c>
      <c r="E430" s="3" t="s">
        <v>2144</v>
      </c>
      <c r="F430" s="38">
        <f ca="1">IFERROR(SUMIF('Journal Entries'!$B:$H,'COA Final KI 300719'!D430,'Journal Entries'!$H:$H),0)</f>
        <v>0</v>
      </c>
    </row>
    <row r="431" spans="2:6" hidden="1" outlineLevel="2" x14ac:dyDescent="0.15">
      <c r="B431" s="8"/>
      <c r="C431" s="3"/>
      <c r="D431" s="2">
        <v>133294</v>
      </c>
      <c r="E431" s="3" t="s">
        <v>2145</v>
      </c>
      <c r="F431" s="38">
        <f ca="1">IFERROR(SUMIF('Journal Entries'!$B:$H,'COA Final KI 300719'!D431,'Journal Entries'!$H:$H),0)</f>
        <v>0</v>
      </c>
    </row>
    <row r="432" spans="2:6" hidden="1" outlineLevel="2" x14ac:dyDescent="0.15">
      <c r="B432" s="8"/>
      <c r="C432" s="3"/>
      <c r="D432" s="2">
        <v>133295</v>
      </c>
      <c r="E432" s="3" t="s">
        <v>2146</v>
      </c>
      <c r="F432" s="38">
        <f ca="1">IFERROR(SUMIF('Journal Entries'!$B:$H,'COA Final KI 300719'!D432,'Journal Entries'!$H:$H),0)</f>
        <v>0</v>
      </c>
    </row>
    <row r="433" spans="2:6" hidden="1" outlineLevel="2" x14ac:dyDescent="0.15">
      <c r="B433" s="8"/>
      <c r="C433" s="3"/>
      <c r="D433" s="2">
        <v>133296</v>
      </c>
      <c r="E433" s="3" t="s">
        <v>2147</v>
      </c>
      <c r="F433" s="38">
        <f ca="1">IFERROR(SUMIF('Journal Entries'!$B:$H,'COA Final KI 300719'!D433,'Journal Entries'!$H:$H),0)</f>
        <v>1715000</v>
      </c>
    </row>
    <row r="434" spans="2:6" hidden="1" outlineLevel="2" x14ac:dyDescent="0.15">
      <c r="B434" s="8"/>
      <c r="C434" s="3"/>
      <c r="D434" s="2">
        <v>133297</v>
      </c>
      <c r="E434" s="3" t="s">
        <v>2148</v>
      </c>
      <c r="F434" s="38">
        <f ca="1">IFERROR(SUMIF('Journal Entries'!$B:$H,'COA Final KI 300719'!D434,'Journal Entries'!$H:$H),0)</f>
        <v>2940000</v>
      </c>
    </row>
    <row r="435" spans="2:6" hidden="1" outlineLevel="2" x14ac:dyDescent="0.15">
      <c r="B435" s="8"/>
      <c r="C435" s="3"/>
      <c r="D435" s="2">
        <v>133298</v>
      </c>
      <c r="E435" s="3" t="s">
        <v>2149</v>
      </c>
      <c r="F435" s="38">
        <f ca="1">IFERROR(SUMIF('Journal Entries'!$B:$H,'COA Final KI 300719'!D435,'Journal Entries'!$H:$H),0)</f>
        <v>0</v>
      </c>
    </row>
    <row r="436" spans="2:6" hidden="1" outlineLevel="2" x14ac:dyDescent="0.15">
      <c r="B436" s="8"/>
      <c r="C436" s="3"/>
      <c r="D436" s="2">
        <v>133299</v>
      </c>
      <c r="E436" s="3" t="s">
        <v>2150</v>
      </c>
      <c r="F436" s="38">
        <f ca="1">IFERROR(SUMIF('Journal Entries'!$B:$H,'COA Final KI 300719'!D436,'Journal Entries'!$H:$H),0)</f>
        <v>0</v>
      </c>
    </row>
    <row r="437" spans="2:6" hidden="1" outlineLevel="2" x14ac:dyDescent="0.15">
      <c r="B437" s="8"/>
      <c r="C437" s="3"/>
      <c r="D437" s="2">
        <v>133300</v>
      </c>
      <c r="E437" s="3" t="s">
        <v>2151</v>
      </c>
      <c r="F437" s="38">
        <f ca="1">IFERROR(SUMIF('Journal Entries'!$B:$H,'COA Final KI 300719'!D437,'Journal Entries'!$H:$H),0)</f>
        <v>0</v>
      </c>
    </row>
    <row r="438" spans="2:6" hidden="1" outlineLevel="2" x14ac:dyDescent="0.15">
      <c r="B438" s="8"/>
      <c r="C438" s="3"/>
      <c r="D438" s="2">
        <v>133301</v>
      </c>
      <c r="E438" s="3" t="s">
        <v>2152</v>
      </c>
      <c r="F438" s="38">
        <f ca="1">IFERROR(SUMIF('Journal Entries'!$B:$H,'COA Final KI 300719'!D438,'Journal Entries'!$H:$H),0)</f>
        <v>0</v>
      </c>
    </row>
    <row r="439" spans="2:6" hidden="1" outlineLevel="2" x14ac:dyDescent="0.15">
      <c r="B439" s="8"/>
      <c r="C439" s="3"/>
      <c r="D439" s="2">
        <v>133302</v>
      </c>
      <c r="E439" s="3" t="s">
        <v>2153</v>
      </c>
      <c r="F439" s="38">
        <f ca="1">IFERROR(SUMIF('Journal Entries'!$B:$H,'COA Final KI 300719'!D439,'Journal Entries'!$H:$H),0)</f>
        <v>0</v>
      </c>
    </row>
    <row r="440" spans="2:6" hidden="1" outlineLevel="2" x14ac:dyDescent="0.15">
      <c r="B440" s="8"/>
      <c r="C440" s="3"/>
      <c r="D440" s="2">
        <v>133303</v>
      </c>
      <c r="E440" s="3" t="s">
        <v>2154</v>
      </c>
      <c r="F440" s="38">
        <f ca="1">IFERROR(SUMIF('Journal Entries'!$B:$H,'COA Final KI 300719'!D440,'Journal Entries'!$H:$H),0)</f>
        <v>1711570</v>
      </c>
    </row>
    <row r="441" spans="2:6" hidden="1" outlineLevel="2" x14ac:dyDescent="0.15">
      <c r="B441" s="8"/>
      <c r="C441" s="3"/>
      <c r="D441" s="2">
        <v>133304</v>
      </c>
      <c r="E441" s="3" t="s">
        <v>2155</v>
      </c>
      <c r="F441" s="38">
        <f ca="1">IFERROR(SUMIF('Journal Entries'!$B:$H,'COA Final KI 300719'!D441,'Journal Entries'!$H:$H),0)</f>
        <v>0</v>
      </c>
    </row>
    <row r="442" spans="2:6" hidden="1" outlineLevel="2" x14ac:dyDescent="0.15">
      <c r="B442" s="8"/>
      <c r="C442" s="3"/>
      <c r="D442" s="2">
        <v>133305</v>
      </c>
      <c r="E442" s="3" t="s">
        <v>2156</v>
      </c>
      <c r="F442" s="38">
        <f ca="1">IFERROR(SUMIF('Journal Entries'!$B:$H,'COA Final KI 300719'!D442,'Journal Entries'!$H:$H),0)</f>
        <v>0</v>
      </c>
    </row>
    <row r="443" spans="2:6" hidden="1" outlineLevel="2" x14ac:dyDescent="0.15">
      <c r="B443" s="8"/>
      <c r="C443" s="3"/>
      <c r="D443" s="2">
        <v>133306</v>
      </c>
      <c r="E443" s="3" t="s">
        <v>2157</v>
      </c>
      <c r="F443" s="38">
        <f ca="1">IFERROR(SUMIF('Journal Entries'!$B:$H,'COA Final KI 300719'!D443,'Journal Entries'!$H:$H),0)</f>
        <v>0</v>
      </c>
    </row>
    <row r="444" spans="2:6" hidden="1" outlineLevel="2" x14ac:dyDescent="0.15">
      <c r="B444" s="8"/>
      <c r="C444" s="3"/>
      <c r="D444" s="2">
        <v>133307</v>
      </c>
      <c r="E444" s="3" t="s">
        <v>2158</v>
      </c>
      <c r="F444" s="38">
        <f ca="1">IFERROR(SUMIF('Journal Entries'!$B:$H,'COA Final KI 300719'!D444,'Journal Entries'!$H:$H),0)</f>
        <v>0</v>
      </c>
    </row>
    <row r="445" spans="2:6" hidden="1" outlineLevel="2" x14ac:dyDescent="0.15">
      <c r="B445" s="8"/>
      <c r="C445" s="3"/>
      <c r="D445" s="2">
        <v>133308</v>
      </c>
      <c r="E445" s="3" t="s">
        <v>2159</v>
      </c>
      <c r="F445" s="38">
        <f ca="1">IFERROR(SUMIF('Journal Entries'!$B:$H,'COA Final KI 300719'!D445,'Journal Entries'!$H:$H),0)</f>
        <v>0</v>
      </c>
    </row>
    <row r="446" spans="2:6" hidden="1" outlineLevel="2" x14ac:dyDescent="0.15">
      <c r="B446" s="8"/>
      <c r="C446" s="3"/>
      <c r="D446" s="2">
        <v>133309</v>
      </c>
      <c r="E446" s="3" t="s">
        <v>2160</v>
      </c>
      <c r="F446" s="38">
        <f ca="1">IFERROR(SUMIF('Journal Entries'!$B:$H,'COA Final KI 300719'!D446,'Journal Entries'!$H:$H),0)</f>
        <v>0</v>
      </c>
    </row>
    <row r="447" spans="2:6" hidden="1" outlineLevel="2" x14ac:dyDescent="0.15">
      <c r="B447" s="8"/>
      <c r="C447" s="3"/>
      <c r="D447" s="2">
        <v>133310</v>
      </c>
      <c r="E447" s="3" t="s">
        <v>2161</v>
      </c>
      <c r="F447" s="38">
        <f ca="1">IFERROR(SUMIF('Journal Entries'!$B:$H,'COA Final KI 300719'!D447,'Journal Entries'!$H:$H),0)</f>
        <v>80080000</v>
      </c>
    </row>
    <row r="448" spans="2:6" hidden="1" outlineLevel="2" x14ac:dyDescent="0.15">
      <c r="B448" s="8"/>
      <c r="C448" s="3"/>
      <c r="D448" s="2">
        <v>133311</v>
      </c>
      <c r="E448" s="3" t="s">
        <v>2162</v>
      </c>
      <c r="F448" s="38">
        <f ca="1">IFERROR(SUMIF('Journal Entries'!$B:$H,'COA Final KI 300719'!D448,'Journal Entries'!$H:$H),0)</f>
        <v>0</v>
      </c>
    </row>
    <row r="449" spans="2:6" hidden="1" outlineLevel="2" x14ac:dyDescent="0.15">
      <c r="B449" s="8"/>
      <c r="C449" s="3"/>
      <c r="D449" s="2">
        <v>133312</v>
      </c>
      <c r="E449" s="3" t="s">
        <v>2163</v>
      </c>
      <c r="F449" s="38">
        <f ca="1">IFERROR(SUMIF('Journal Entries'!$B:$H,'COA Final KI 300719'!D449,'Journal Entries'!$H:$H),0)</f>
        <v>0</v>
      </c>
    </row>
    <row r="450" spans="2:6" hidden="1" outlineLevel="2" x14ac:dyDescent="0.15">
      <c r="B450" s="8"/>
      <c r="C450" s="3"/>
      <c r="D450" s="2">
        <v>133313</v>
      </c>
      <c r="E450" s="3" t="s">
        <v>2164</v>
      </c>
      <c r="F450" s="38">
        <f ca="1">IFERROR(SUMIF('Journal Entries'!$B:$H,'COA Final KI 300719'!D450,'Journal Entries'!$H:$H),0)</f>
        <v>2087400</v>
      </c>
    </row>
    <row r="451" spans="2:6" hidden="1" outlineLevel="2" x14ac:dyDescent="0.15">
      <c r="B451" s="8"/>
      <c r="C451" s="3"/>
      <c r="D451" s="2">
        <v>133314</v>
      </c>
      <c r="E451" s="3" t="s">
        <v>2165</v>
      </c>
      <c r="F451" s="38">
        <f ca="1">IFERROR(SUMIF('Journal Entries'!$B:$H,'COA Final KI 300719'!D451,'Journal Entries'!$H:$H),0)</f>
        <v>1470000</v>
      </c>
    </row>
    <row r="452" spans="2:6" hidden="1" outlineLevel="2" x14ac:dyDescent="0.15">
      <c r="B452" s="8"/>
      <c r="C452" s="3"/>
      <c r="D452" s="2">
        <v>133315</v>
      </c>
      <c r="E452" s="3" t="s">
        <v>2166</v>
      </c>
      <c r="F452" s="38">
        <f ca="1">IFERROR(SUMIF('Journal Entries'!$B:$H,'COA Final KI 300719'!D452,'Journal Entries'!$H:$H),0)</f>
        <v>11956000</v>
      </c>
    </row>
    <row r="453" spans="2:6" hidden="1" outlineLevel="2" x14ac:dyDescent="0.15">
      <c r="B453" s="8"/>
      <c r="C453" s="3"/>
      <c r="D453" s="2">
        <v>133316</v>
      </c>
      <c r="E453" s="3" t="s">
        <v>2167</v>
      </c>
      <c r="F453" s="38">
        <f ca="1">IFERROR(SUMIF('Journal Entries'!$B:$H,'COA Final KI 300719'!D453,'Journal Entries'!$H:$H),0)</f>
        <v>4257120</v>
      </c>
    </row>
    <row r="454" spans="2:6" hidden="1" outlineLevel="2" x14ac:dyDescent="0.15">
      <c r="B454" s="8"/>
      <c r="C454" s="3"/>
      <c r="D454" s="2">
        <v>133317</v>
      </c>
      <c r="E454" s="3" t="s">
        <v>2168</v>
      </c>
      <c r="F454" s="38">
        <f ca="1">IFERROR(SUMIF('Journal Entries'!$B:$H,'COA Final KI 300719'!D454,'Journal Entries'!$H:$H),0)</f>
        <v>0</v>
      </c>
    </row>
    <row r="455" spans="2:6" hidden="1" outlineLevel="2" x14ac:dyDescent="0.15">
      <c r="B455" s="8"/>
      <c r="C455" s="3"/>
      <c r="D455" s="2">
        <v>133318</v>
      </c>
      <c r="E455" s="3" t="s">
        <v>2169</v>
      </c>
      <c r="F455" s="38">
        <f ca="1">IFERROR(SUMIF('Journal Entries'!$B:$H,'COA Final KI 300719'!D455,'Journal Entries'!$H:$H),0)</f>
        <v>0</v>
      </c>
    </row>
    <row r="456" spans="2:6" hidden="1" outlineLevel="2" x14ac:dyDescent="0.15">
      <c r="B456" s="8"/>
      <c r="C456" s="3"/>
      <c r="D456" s="2">
        <v>133319</v>
      </c>
      <c r="E456" s="3" t="s">
        <v>2170</v>
      </c>
      <c r="F456" s="38">
        <f ca="1">IFERROR(SUMIF('Journal Entries'!$B:$H,'COA Final KI 300719'!D456,'Journal Entries'!$H:$H),0)</f>
        <v>12785300</v>
      </c>
    </row>
    <row r="457" spans="2:6" hidden="1" outlineLevel="2" x14ac:dyDescent="0.15">
      <c r="B457" s="8"/>
      <c r="C457" s="3"/>
      <c r="D457" s="2">
        <v>133320</v>
      </c>
      <c r="E457" s="3" t="s">
        <v>2171</v>
      </c>
      <c r="F457" s="38">
        <f ca="1">IFERROR(SUMIF('Journal Entries'!$B:$H,'COA Final KI 300719'!D457,'Journal Entries'!$H:$H),0)</f>
        <v>0</v>
      </c>
    </row>
    <row r="458" spans="2:6" hidden="1" outlineLevel="2" x14ac:dyDescent="0.15">
      <c r="B458" s="8"/>
      <c r="C458" s="3"/>
      <c r="D458" s="2">
        <v>133321</v>
      </c>
      <c r="E458" s="3" t="s">
        <v>2172</v>
      </c>
      <c r="F458" s="38">
        <f ca="1">IFERROR(SUMIF('Journal Entries'!$B:$H,'COA Final KI 300719'!D458,'Journal Entries'!$H:$H),0)</f>
        <v>0</v>
      </c>
    </row>
    <row r="459" spans="2:6" hidden="1" outlineLevel="2" x14ac:dyDescent="0.15">
      <c r="B459" s="8"/>
      <c r="C459" s="3"/>
      <c r="D459" s="2">
        <v>133322</v>
      </c>
      <c r="E459" s="3" t="s">
        <v>2173</v>
      </c>
      <c r="F459" s="38">
        <f ca="1">IFERROR(SUMIF('Journal Entries'!$B:$H,'COA Final KI 300719'!D459,'Journal Entries'!$H:$H),0)</f>
        <v>0</v>
      </c>
    </row>
    <row r="460" spans="2:6" hidden="1" outlineLevel="2" x14ac:dyDescent="0.15">
      <c r="B460" s="8"/>
      <c r="C460" s="3"/>
      <c r="D460" s="2">
        <v>133323</v>
      </c>
      <c r="E460" s="3" t="s">
        <v>2174</v>
      </c>
      <c r="F460" s="38">
        <f ca="1">IFERROR(SUMIF('Journal Entries'!$B:$H,'COA Final KI 300719'!D460,'Journal Entries'!$H:$H),0)</f>
        <v>93925000</v>
      </c>
    </row>
    <row r="461" spans="2:6" hidden="1" outlineLevel="2" x14ac:dyDescent="0.15">
      <c r="B461" s="8"/>
      <c r="C461" s="3"/>
      <c r="D461" s="2">
        <v>133324</v>
      </c>
      <c r="E461" s="3" t="s">
        <v>2175</v>
      </c>
      <c r="F461" s="38">
        <f ca="1">IFERROR(SUMIF('Journal Entries'!$B:$H,'COA Final KI 300719'!D461,'Journal Entries'!$H:$H),0)</f>
        <v>0</v>
      </c>
    </row>
    <row r="462" spans="2:6" hidden="1" outlineLevel="2" x14ac:dyDescent="0.15">
      <c r="B462" s="8"/>
      <c r="C462" s="3"/>
      <c r="D462" s="2">
        <v>133325</v>
      </c>
      <c r="E462" s="3" t="s">
        <v>2176</v>
      </c>
      <c r="F462" s="38">
        <f ca="1">IFERROR(SUMIF('Journal Entries'!$B:$H,'COA Final KI 300719'!D462,'Journal Entries'!$H:$H),0)</f>
        <v>0</v>
      </c>
    </row>
    <row r="463" spans="2:6" hidden="1" outlineLevel="2" x14ac:dyDescent="0.15">
      <c r="B463" s="8"/>
      <c r="C463" s="3"/>
      <c r="D463" s="2">
        <v>133326</v>
      </c>
      <c r="E463" s="3" t="s">
        <v>2176</v>
      </c>
      <c r="F463" s="38">
        <f ca="1">IFERROR(SUMIF('Journal Entries'!$B:$H,'COA Final KI 300719'!D463,'Journal Entries'!$H:$H),0)</f>
        <v>0</v>
      </c>
    </row>
    <row r="464" spans="2:6" hidden="1" outlineLevel="2" x14ac:dyDescent="0.15">
      <c r="B464" s="8"/>
      <c r="C464" s="3"/>
      <c r="D464" s="2">
        <v>133327</v>
      </c>
      <c r="E464" s="3" t="s">
        <v>2177</v>
      </c>
      <c r="F464" s="38">
        <f ca="1">IFERROR(SUMIF('Journal Entries'!$B:$H,'COA Final KI 300719'!D464,'Journal Entries'!$H:$H),0)</f>
        <v>0</v>
      </c>
    </row>
    <row r="465" spans="2:6" hidden="1" outlineLevel="2" x14ac:dyDescent="0.15">
      <c r="B465" s="8"/>
      <c r="C465" s="3"/>
      <c r="D465" s="2">
        <v>133328</v>
      </c>
      <c r="E465" s="3" t="s">
        <v>2178</v>
      </c>
      <c r="F465" s="38">
        <f ca="1">IFERROR(SUMIF('Journal Entries'!$B:$H,'COA Final KI 300719'!D465,'Journal Entries'!$H:$H),0)</f>
        <v>0</v>
      </c>
    </row>
    <row r="466" spans="2:6" hidden="1" outlineLevel="2" x14ac:dyDescent="0.15">
      <c r="B466" s="8"/>
      <c r="C466" s="3"/>
      <c r="D466" s="2">
        <v>133329</v>
      </c>
      <c r="E466" s="3" t="s">
        <v>2179</v>
      </c>
      <c r="F466" s="38">
        <f ca="1">IFERROR(SUMIF('Journal Entries'!$B:$H,'COA Final KI 300719'!D466,'Journal Entries'!$H:$H),0)</f>
        <v>0</v>
      </c>
    </row>
    <row r="467" spans="2:6" hidden="1" outlineLevel="2" x14ac:dyDescent="0.15">
      <c r="B467" s="8"/>
      <c r="C467" s="3"/>
      <c r="D467" s="2">
        <v>133330</v>
      </c>
      <c r="E467" s="3" t="s">
        <v>2180</v>
      </c>
      <c r="F467" s="38">
        <f ca="1">IFERROR(SUMIF('Journal Entries'!$B:$H,'COA Final KI 300719'!D467,'Journal Entries'!$H:$H),0)</f>
        <v>0</v>
      </c>
    </row>
    <row r="468" spans="2:6" hidden="1" outlineLevel="2" x14ac:dyDescent="0.15">
      <c r="B468" s="8"/>
      <c r="C468" s="3"/>
      <c r="D468" s="2">
        <v>133331</v>
      </c>
      <c r="E468" s="3" t="s">
        <v>2181</v>
      </c>
      <c r="F468" s="38">
        <f ca="1">IFERROR(SUMIF('Journal Entries'!$B:$H,'COA Final KI 300719'!D468,'Journal Entries'!$H:$H),0)</f>
        <v>0</v>
      </c>
    </row>
    <row r="469" spans="2:6" hidden="1" outlineLevel="2" x14ac:dyDescent="0.15">
      <c r="B469" s="8"/>
      <c r="C469" s="3"/>
      <c r="D469" s="2">
        <v>133332</v>
      </c>
      <c r="E469" s="3" t="s">
        <v>2182</v>
      </c>
      <c r="F469" s="38">
        <f ca="1">IFERROR(SUMIF('Journal Entries'!$B:$H,'COA Final KI 300719'!D469,'Journal Entries'!$H:$H),0)</f>
        <v>0</v>
      </c>
    </row>
    <row r="470" spans="2:6" hidden="1" outlineLevel="2" x14ac:dyDescent="0.15">
      <c r="B470" s="8"/>
      <c r="C470" s="3"/>
      <c r="D470" s="2">
        <v>133333</v>
      </c>
      <c r="E470" s="3" t="s">
        <v>2183</v>
      </c>
      <c r="F470" s="38">
        <f ca="1">IFERROR(SUMIF('Journal Entries'!$B:$H,'COA Final KI 300719'!D470,'Journal Entries'!$H:$H),0)</f>
        <v>0</v>
      </c>
    </row>
    <row r="471" spans="2:6" hidden="1" outlineLevel="2" x14ac:dyDescent="0.15">
      <c r="B471" s="8"/>
      <c r="C471" s="3"/>
      <c r="D471" s="2">
        <v>133334</v>
      </c>
      <c r="E471" s="3" t="s">
        <v>2184</v>
      </c>
      <c r="F471" s="38">
        <f ca="1">IFERROR(SUMIF('Journal Entries'!$B:$H,'COA Final KI 300719'!D471,'Journal Entries'!$H:$H),0)</f>
        <v>0</v>
      </c>
    </row>
    <row r="472" spans="2:6" hidden="1" outlineLevel="2" x14ac:dyDescent="0.15">
      <c r="B472" s="8"/>
      <c r="C472" s="3"/>
      <c r="D472" s="2">
        <v>133335</v>
      </c>
      <c r="E472" s="3" t="s">
        <v>2185</v>
      </c>
      <c r="F472" s="38">
        <f ca="1">IFERROR(SUMIF('Journal Entries'!$B:$H,'COA Final KI 300719'!D472,'Journal Entries'!$H:$H),0)</f>
        <v>0</v>
      </c>
    </row>
    <row r="473" spans="2:6" hidden="1" outlineLevel="2" x14ac:dyDescent="0.15">
      <c r="B473" s="8"/>
      <c r="C473" s="3"/>
      <c r="D473" s="2">
        <v>133336</v>
      </c>
      <c r="E473" s="3" t="s">
        <v>2186</v>
      </c>
      <c r="F473" s="38">
        <f ca="1">IFERROR(SUMIF('Journal Entries'!$B:$H,'COA Final KI 300719'!D473,'Journal Entries'!$H:$H),0)</f>
        <v>0</v>
      </c>
    </row>
    <row r="474" spans="2:6" hidden="1" outlineLevel="2" x14ac:dyDescent="0.15">
      <c r="B474" s="8"/>
      <c r="C474" s="3"/>
      <c r="D474" s="2">
        <v>133337</v>
      </c>
      <c r="E474" s="3" t="s">
        <v>2187</v>
      </c>
      <c r="F474" s="38">
        <f ca="1">IFERROR(SUMIF('Journal Entries'!$B:$H,'COA Final KI 300719'!D474,'Journal Entries'!$H:$H),0)</f>
        <v>0</v>
      </c>
    </row>
    <row r="475" spans="2:6" hidden="1" outlineLevel="2" x14ac:dyDescent="0.15">
      <c r="B475" s="8"/>
      <c r="C475" s="3"/>
      <c r="D475" s="2">
        <v>133338</v>
      </c>
      <c r="E475" s="3" t="s">
        <v>2188</v>
      </c>
      <c r="F475" s="38">
        <f ca="1">IFERROR(SUMIF('Journal Entries'!$B:$H,'COA Final KI 300719'!D475,'Journal Entries'!$H:$H),0)</f>
        <v>0</v>
      </c>
    </row>
    <row r="476" spans="2:6" hidden="1" outlineLevel="2" x14ac:dyDescent="0.15">
      <c r="B476" s="8"/>
      <c r="C476" s="3"/>
      <c r="D476" s="2">
        <v>133339</v>
      </c>
      <c r="E476" s="3" t="s">
        <v>2189</v>
      </c>
      <c r="F476" s="38">
        <f ca="1">IFERROR(SUMIF('Journal Entries'!$B:$H,'COA Final KI 300719'!D476,'Journal Entries'!$H:$H),0)</f>
        <v>0</v>
      </c>
    </row>
    <row r="477" spans="2:6" hidden="1" outlineLevel="2" x14ac:dyDescent="0.15">
      <c r="B477" s="8"/>
      <c r="C477" s="3"/>
      <c r="D477" s="2">
        <v>133340</v>
      </c>
      <c r="E477" s="3" t="s">
        <v>2190</v>
      </c>
      <c r="F477" s="38">
        <f ca="1">IFERROR(SUMIF('Journal Entries'!$B:$H,'COA Final KI 300719'!D477,'Journal Entries'!$H:$H),0)</f>
        <v>0</v>
      </c>
    </row>
    <row r="478" spans="2:6" hidden="1" outlineLevel="2" x14ac:dyDescent="0.15">
      <c r="B478" s="8"/>
      <c r="C478" s="3"/>
      <c r="D478" s="2">
        <v>133341</v>
      </c>
      <c r="E478" s="3" t="s">
        <v>2191</v>
      </c>
      <c r="F478" s="38">
        <f ca="1">IFERROR(SUMIF('Journal Entries'!$B:$H,'COA Final KI 300719'!D478,'Journal Entries'!$H:$H),0)</f>
        <v>0</v>
      </c>
    </row>
    <row r="479" spans="2:6" hidden="1" outlineLevel="2" x14ac:dyDescent="0.15">
      <c r="B479" s="8"/>
      <c r="C479" s="3"/>
      <c r="D479" s="2">
        <v>133342</v>
      </c>
      <c r="E479" s="3" t="s">
        <v>2192</v>
      </c>
      <c r="F479" s="38">
        <f ca="1">IFERROR(SUMIF('Journal Entries'!$B:$H,'COA Final KI 300719'!D479,'Journal Entries'!$H:$H),0)</f>
        <v>0</v>
      </c>
    </row>
    <row r="480" spans="2:6" hidden="1" outlineLevel="2" x14ac:dyDescent="0.15">
      <c r="B480" s="8"/>
      <c r="C480" s="3"/>
      <c r="D480" s="2">
        <v>133343</v>
      </c>
      <c r="E480" s="3" t="s">
        <v>2193</v>
      </c>
      <c r="F480" s="38">
        <f ca="1">IFERROR(SUMIF('Journal Entries'!$B:$H,'COA Final KI 300719'!D480,'Journal Entries'!$H:$H),0)</f>
        <v>0</v>
      </c>
    </row>
    <row r="481" spans="2:6" hidden="1" outlineLevel="2" x14ac:dyDescent="0.15">
      <c r="B481" s="8"/>
      <c r="C481" s="3"/>
      <c r="D481" s="2">
        <v>133344</v>
      </c>
      <c r="E481" s="3" t="s">
        <v>2194</v>
      </c>
      <c r="F481" s="38">
        <f ca="1">IFERROR(SUMIF('Journal Entries'!$B:$H,'COA Final KI 300719'!D481,'Journal Entries'!$H:$H),0)</f>
        <v>13608000</v>
      </c>
    </row>
    <row r="482" spans="2:6" hidden="1" outlineLevel="2" x14ac:dyDescent="0.15">
      <c r="B482" s="8"/>
      <c r="C482" s="3"/>
      <c r="D482" s="2">
        <v>133345</v>
      </c>
      <c r="E482" s="3" t="s">
        <v>2195</v>
      </c>
      <c r="F482" s="38">
        <f ca="1">IFERROR(SUMIF('Journal Entries'!$B:$H,'COA Final KI 300719'!D482,'Journal Entries'!$H:$H),0)</f>
        <v>0</v>
      </c>
    </row>
    <row r="483" spans="2:6" hidden="1" outlineLevel="2" x14ac:dyDescent="0.15">
      <c r="B483" s="8"/>
      <c r="C483" s="3"/>
      <c r="D483" s="2">
        <v>133346</v>
      </c>
      <c r="E483" s="3" t="s">
        <v>2196</v>
      </c>
      <c r="F483" s="38">
        <f ca="1">IFERROR(SUMIF('Journal Entries'!$B:$H,'COA Final KI 300719'!D483,'Journal Entries'!$H:$H),0)</f>
        <v>300000</v>
      </c>
    </row>
    <row r="484" spans="2:6" hidden="1" outlineLevel="2" x14ac:dyDescent="0.15">
      <c r="B484" s="8"/>
      <c r="C484" s="3"/>
      <c r="D484" s="2">
        <v>133347</v>
      </c>
      <c r="E484" s="3" t="s">
        <v>2197</v>
      </c>
      <c r="F484" s="38">
        <f ca="1">IFERROR(SUMIF('Journal Entries'!$B:$H,'COA Final KI 300719'!D484,'Journal Entries'!$H:$H),0)</f>
        <v>0</v>
      </c>
    </row>
    <row r="485" spans="2:6" hidden="1" outlineLevel="2" x14ac:dyDescent="0.15">
      <c r="B485" s="8"/>
      <c r="C485" s="3"/>
      <c r="D485" s="2">
        <v>133348</v>
      </c>
      <c r="E485" s="3" t="s">
        <v>2198</v>
      </c>
      <c r="F485" s="38">
        <f ca="1">IFERROR(SUMIF('Journal Entries'!$B:$H,'COA Final KI 300719'!D485,'Journal Entries'!$H:$H),0)</f>
        <v>0</v>
      </c>
    </row>
    <row r="486" spans="2:6" hidden="1" outlineLevel="2" x14ac:dyDescent="0.15">
      <c r="B486" s="8"/>
      <c r="C486" s="3"/>
      <c r="D486" s="2">
        <v>133349</v>
      </c>
      <c r="E486" s="3" t="s">
        <v>2199</v>
      </c>
      <c r="F486" s="38">
        <f ca="1">IFERROR(SUMIF('Journal Entries'!$B:$H,'COA Final KI 300719'!D486,'Journal Entries'!$H:$H),0)</f>
        <v>0</v>
      </c>
    </row>
    <row r="487" spans="2:6" hidden="1" outlineLevel="2" x14ac:dyDescent="0.15">
      <c r="B487" s="8"/>
      <c r="C487" s="3"/>
      <c r="D487" s="2">
        <v>133350</v>
      </c>
      <c r="E487" s="3" t="s">
        <v>2200</v>
      </c>
      <c r="F487" s="38">
        <f ca="1">IFERROR(SUMIF('Journal Entries'!$B:$H,'COA Final KI 300719'!D487,'Journal Entries'!$H:$H),0)</f>
        <v>0</v>
      </c>
    </row>
    <row r="488" spans="2:6" hidden="1" outlineLevel="2" x14ac:dyDescent="0.15">
      <c r="B488" s="8"/>
      <c r="C488" s="3"/>
      <c r="D488" s="2">
        <v>133351</v>
      </c>
      <c r="E488" s="3" t="s">
        <v>2201</v>
      </c>
      <c r="F488" s="38">
        <f ca="1">IFERROR(SUMIF('Journal Entries'!$B:$H,'COA Final KI 300719'!D488,'Journal Entries'!$H:$H),0)</f>
        <v>0</v>
      </c>
    </row>
    <row r="489" spans="2:6" hidden="1" outlineLevel="2" x14ac:dyDescent="0.15">
      <c r="B489" s="8"/>
      <c r="C489" s="3"/>
      <c r="D489" s="2">
        <v>133352</v>
      </c>
      <c r="E489" s="3" t="s">
        <v>2202</v>
      </c>
      <c r="F489" s="38">
        <f ca="1">IFERROR(SUMIF('Journal Entries'!$B:$H,'COA Final KI 300719'!D489,'Journal Entries'!$H:$H),0)</f>
        <v>0</v>
      </c>
    </row>
    <row r="490" spans="2:6" hidden="1" outlineLevel="2" x14ac:dyDescent="0.15">
      <c r="B490" s="8"/>
      <c r="C490" s="3"/>
      <c r="D490" s="2">
        <v>133353</v>
      </c>
      <c r="E490" s="3" t="s">
        <v>2203</v>
      </c>
      <c r="F490" s="38">
        <f ca="1">IFERROR(SUMIF('Journal Entries'!$B:$H,'COA Final KI 300719'!D490,'Journal Entries'!$H:$H),0)</f>
        <v>0</v>
      </c>
    </row>
    <row r="491" spans="2:6" hidden="1" outlineLevel="2" x14ac:dyDescent="0.15">
      <c r="B491" s="8"/>
      <c r="C491" s="3"/>
      <c r="D491" s="2">
        <v>133354</v>
      </c>
      <c r="E491" s="3" t="s">
        <v>2204</v>
      </c>
      <c r="F491" s="38">
        <f ca="1">IFERROR(SUMIF('Journal Entries'!$B:$H,'COA Final KI 300719'!D491,'Journal Entries'!$H:$H),0)</f>
        <v>257600</v>
      </c>
    </row>
    <row r="492" spans="2:6" hidden="1" outlineLevel="2" x14ac:dyDescent="0.15">
      <c r="B492" s="8"/>
      <c r="C492" s="3"/>
      <c r="D492" s="2">
        <v>133355</v>
      </c>
      <c r="E492" s="3" t="s">
        <v>2205</v>
      </c>
      <c r="F492" s="38">
        <f ca="1">IFERROR(SUMIF('Journal Entries'!$B:$H,'COA Final KI 300719'!D492,'Journal Entries'!$H:$H),0)</f>
        <v>0</v>
      </c>
    </row>
    <row r="493" spans="2:6" hidden="1" outlineLevel="2" x14ac:dyDescent="0.15">
      <c r="B493" s="8"/>
      <c r="C493" s="3"/>
      <c r="D493" s="2">
        <v>133356</v>
      </c>
      <c r="E493" s="3" t="s">
        <v>2206</v>
      </c>
      <c r="F493" s="38">
        <f ca="1">IFERROR(SUMIF('Journal Entries'!$B:$H,'COA Final KI 300719'!D493,'Journal Entries'!$H:$H),0)</f>
        <v>0</v>
      </c>
    </row>
    <row r="494" spans="2:6" hidden="1" outlineLevel="2" x14ac:dyDescent="0.15">
      <c r="B494" s="8"/>
      <c r="C494" s="3"/>
      <c r="D494" s="2">
        <v>133357</v>
      </c>
      <c r="E494" s="3" t="s">
        <v>2207</v>
      </c>
      <c r="F494" s="38">
        <f ca="1">IFERROR(SUMIF('Journal Entries'!$B:$H,'COA Final KI 300719'!D494,'Journal Entries'!$H:$H),0)</f>
        <v>2422560</v>
      </c>
    </row>
    <row r="495" spans="2:6" hidden="1" outlineLevel="2" x14ac:dyDescent="0.15">
      <c r="B495" s="8"/>
      <c r="C495" s="3"/>
      <c r="D495" s="2">
        <v>133358</v>
      </c>
      <c r="E495" s="3" t="s">
        <v>2208</v>
      </c>
      <c r="F495" s="38">
        <f ca="1">IFERROR(SUMIF('Journal Entries'!$B:$H,'COA Final KI 300719'!D495,'Journal Entries'!$H:$H),0)</f>
        <v>0</v>
      </c>
    </row>
    <row r="496" spans="2:6" hidden="1" outlineLevel="2" x14ac:dyDescent="0.15">
      <c r="B496" s="8"/>
      <c r="C496" s="3"/>
      <c r="D496" s="2">
        <v>133359</v>
      </c>
      <c r="E496" s="3" t="s">
        <v>2209</v>
      </c>
      <c r="F496" s="38">
        <f ca="1">IFERROR(SUMIF('Journal Entries'!$B:$H,'COA Final KI 300719'!D496,'Journal Entries'!$H:$H),0)</f>
        <v>0</v>
      </c>
    </row>
    <row r="497" spans="2:6" hidden="1" outlineLevel="2" x14ac:dyDescent="0.15">
      <c r="B497" s="8"/>
      <c r="C497" s="3"/>
      <c r="D497" s="2">
        <v>133360</v>
      </c>
      <c r="E497" s="3" t="s">
        <v>2210</v>
      </c>
      <c r="F497" s="38">
        <f ca="1">IFERROR(SUMIF('Journal Entries'!$B:$H,'COA Final KI 300719'!D497,'Journal Entries'!$H:$H),0)</f>
        <v>0</v>
      </c>
    </row>
    <row r="498" spans="2:6" hidden="1" outlineLevel="2" x14ac:dyDescent="0.15">
      <c r="B498" s="8"/>
      <c r="C498" s="3"/>
      <c r="D498" s="2">
        <v>133361</v>
      </c>
      <c r="E498" s="3" t="s">
        <v>2211</v>
      </c>
      <c r="F498" s="38">
        <f ca="1">IFERROR(SUMIF('Journal Entries'!$B:$H,'COA Final KI 300719'!D498,'Journal Entries'!$H:$H),0)</f>
        <v>0</v>
      </c>
    </row>
    <row r="499" spans="2:6" hidden="1" outlineLevel="2" x14ac:dyDescent="0.15">
      <c r="B499" s="8"/>
      <c r="C499" s="3"/>
      <c r="D499" s="2">
        <v>133362</v>
      </c>
      <c r="E499" s="3" t="s">
        <v>2212</v>
      </c>
      <c r="F499" s="38">
        <f ca="1">IFERROR(SUMIF('Journal Entries'!$B:$H,'COA Final KI 300719'!D499,'Journal Entries'!$H:$H),0)</f>
        <v>0</v>
      </c>
    </row>
    <row r="500" spans="2:6" hidden="1" outlineLevel="2" x14ac:dyDescent="0.15">
      <c r="B500" s="8"/>
      <c r="C500" s="3"/>
      <c r="D500" s="2">
        <v>133363</v>
      </c>
      <c r="E500" s="3" t="s">
        <v>2213</v>
      </c>
      <c r="F500" s="38">
        <f ca="1">IFERROR(SUMIF('Journal Entries'!$B:$H,'COA Final KI 300719'!D500,'Journal Entries'!$H:$H),0)</f>
        <v>0</v>
      </c>
    </row>
    <row r="501" spans="2:6" hidden="1" outlineLevel="2" x14ac:dyDescent="0.15">
      <c r="B501" s="8"/>
      <c r="C501" s="3"/>
      <c r="D501" s="2">
        <v>133364</v>
      </c>
      <c r="E501" s="3" t="s">
        <v>2214</v>
      </c>
      <c r="F501" s="38">
        <f ca="1">IFERROR(SUMIF('Journal Entries'!$B:$H,'COA Final KI 300719'!D501,'Journal Entries'!$H:$H),0)</f>
        <v>0</v>
      </c>
    </row>
    <row r="502" spans="2:6" hidden="1" outlineLevel="2" x14ac:dyDescent="0.15">
      <c r="B502" s="8"/>
      <c r="C502" s="3"/>
      <c r="D502" s="2">
        <v>133365</v>
      </c>
      <c r="E502" s="3" t="s">
        <v>2975</v>
      </c>
      <c r="F502" s="38">
        <f ca="1">IFERROR(SUMIF('Journal Entries'!$B:$H,'COA Final KI 300719'!D502,'Journal Entries'!$H:$H),0)</f>
        <v>73600800</v>
      </c>
    </row>
    <row r="503" spans="2:6" hidden="1" outlineLevel="2" x14ac:dyDescent="0.15">
      <c r="B503" s="8"/>
      <c r="C503" s="3"/>
      <c r="D503" s="2"/>
      <c r="E503" s="3"/>
      <c r="F503" s="38"/>
    </row>
    <row r="504" spans="2:6" hidden="1" outlineLevel="2" x14ac:dyDescent="0.15">
      <c r="B504" s="8"/>
      <c r="C504" s="3"/>
      <c r="D504" s="2"/>
      <c r="E504" s="3"/>
      <c r="F504" s="38"/>
    </row>
    <row r="505" spans="2:6" outlineLevel="1" collapsed="1" x14ac:dyDescent="0.15">
      <c r="B505" s="29">
        <v>134000</v>
      </c>
      <c r="C505" s="30" t="s">
        <v>25</v>
      </c>
      <c r="D505" s="31"/>
      <c r="E505" s="32"/>
      <c r="F505" s="33">
        <f ca="1">SUM(F506:F508)</f>
        <v>0</v>
      </c>
    </row>
    <row r="506" spans="2:6" hidden="1" outlineLevel="2" x14ac:dyDescent="0.15">
      <c r="B506" s="8"/>
      <c r="C506" s="3"/>
      <c r="D506" s="2">
        <v>134001</v>
      </c>
      <c r="E506" s="3" t="s">
        <v>26</v>
      </c>
      <c r="F506" s="38">
        <f ca="1">IFERROR(SUMIF('Journal Entries'!$B:$H,'COA Final KI 300719'!D506,'Journal Entries'!$H:$H),0)</f>
        <v>0</v>
      </c>
    </row>
    <row r="507" spans="2:6" hidden="1" outlineLevel="2" x14ac:dyDescent="0.15">
      <c r="B507" s="8"/>
      <c r="C507" s="3"/>
      <c r="D507" s="2">
        <v>134002</v>
      </c>
      <c r="E507" s="3" t="s">
        <v>26</v>
      </c>
      <c r="F507" s="38">
        <f ca="1">IFERROR(SUMIF('Journal Entries'!$B:$H,'COA Final KI 300719'!D507,'Journal Entries'!$H:$H),0)</f>
        <v>0</v>
      </c>
    </row>
    <row r="508" spans="2:6" hidden="1" outlineLevel="2" x14ac:dyDescent="0.15">
      <c r="B508" s="8"/>
      <c r="C508" s="3"/>
      <c r="D508" s="2">
        <v>134003</v>
      </c>
      <c r="E508" s="3" t="s">
        <v>26</v>
      </c>
      <c r="F508" s="38">
        <f ca="1">IFERROR(SUMIF('Journal Entries'!$B:$H,'COA Final KI 300719'!D508,'Journal Entries'!$H:$H),0)</f>
        <v>0</v>
      </c>
    </row>
    <row r="509" spans="2:6" outlineLevel="1" collapsed="1" x14ac:dyDescent="0.15">
      <c r="B509" s="29">
        <v>135000</v>
      </c>
      <c r="C509" s="30" t="s">
        <v>27</v>
      </c>
      <c r="D509" s="31"/>
      <c r="E509" s="32"/>
      <c r="F509" s="33">
        <f ca="1">SUM(F510:F530)</f>
        <v>0</v>
      </c>
    </row>
    <row r="510" spans="2:6" hidden="1" outlineLevel="2" x14ac:dyDescent="0.15">
      <c r="B510" s="8"/>
      <c r="C510" s="3"/>
      <c r="D510" s="2">
        <v>135001</v>
      </c>
      <c r="E510" s="3" t="s">
        <v>1498</v>
      </c>
      <c r="F510" s="38">
        <f ca="1">IFERROR(SUMIF('Journal Entries'!$B:$H,'COA Final KI 300719'!D510,'Journal Entries'!$H:$H),0)</f>
        <v>0</v>
      </c>
    </row>
    <row r="511" spans="2:6" hidden="1" outlineLevel="2" x14ac:dyDescent="0.15">
      <c r="B511" s="8"/>
      <c r="C511" s="3"/>
      <c r="D511" s="2">
        <v>135002</v>
      </c>
      <c r="E511" s="3" t="s">
        <v>1499</v>
      </c>
      <c r="F511" s="38">
        <f ca="1">IFERROR(SUMIF('Journal Entries'!$B:$H,'COA Final KI 300719'!D511,'Journal Entries'!$H:$H),0)</f>
        <v>0</v>
      </c>
    </row>
    <row r="512" spans="2:6" hidden="1" outlineLevel="2" x14ac:dyDescent="0.15">
      <c r="B512" s="8"/>
      <c r="C512" s="3"/>
      <c r="D512" s="2">
        <v>135003</v>
      </c>
      <c r="E512" s="3" t="s">
        <v>1500</v>
      </c>
      <c r="F512" s="38">
        <f ca="1">IFERROR(SUMIF('Journal Entries'!$B:$H,'COA Final KI 300719'!D512,'Journal Entries'!$H:$H),0)</f>
        <v>0</v>
      </c>
    </row>
    <row r="513" spans="2:6" hidden="1" outlineLevel="2" x14ac:dyDescent="0.15">
      <c r="B513" s="8"/>
      <c r="C513" s="3"/>
      <c r="D513" s="2">
        <v>135004</v>
      </c>
      <c r="E513" s="3" t="s">
        <v>1501</v>
      </c>
      <c r="F513" s="38">
        <f ca="1">IFERROR(SUMIF('Journal Entries'!$B:$H,'COA Final KI 300719'!D513,'Journal Entries'!$H:$H),0)</f>
        <v>0</v>
      </c>
    </row>
    <row r="514" spans="2:6" hidden="1" outlineLevel="2" x14ac:dyDescent="0.15">
      <c r="B514" s="8"/>
      <c r="C514" s="3"/>
      <c r="D514" s="2">
        <v>135005</v>
      </c>
      <c r="E514" s="3" t="s">
        <v>1502</v>
      </c>
      <c r="F514" s="38">
        <f ca="1">IFERROR(SUMIF('Journal Entries'!$B:$H,'COA Final KI 300719'!D514,'Journal Entries'!$H:$H),0)</f>
        <v>0</v>
      </c>
    </row>
    <row r="515" spans="2:6" hidden="1" outlineLevel="2" x14ac:dyDescent="0.15">
      <c r="B515" s="8"/>
      <c r="C515" s="3"/>
      <c r="D515" s="2">
        <v>135006</v>
      </c>
      <c r="E515" s="3" t="s">
        <v>1503</v>
      </c>
      <c r="F515" s="38">
        <f ca="1">IFERROR(SUMIF('Journal Entries'!$B:$H,'COA Final KI 300719'!D515,'Journal Entries'!$H:$H),0)</f>
        <v>0</v>
      </c>
    </row>
    <row r="516" spans="2:6" hidden="1" outlineLevel="2" x14ac:dyDescent="0.15">
      <c r="B516" s="8"/>
      <c r="C516" s="3"/>
      <c r="D516" s="2">
        <v>135007</v>
      </c>
      <c r="E516" s="3" t="s">
        <v>1504</v>
      </c>
      <c r="F516" s="38">
        <f ca="1">IFERROR(SUMIF('Journal Entries'!$B:$H,'COA Final KI 300719'!D516,'Journal Entries'!$H:$H),0)</f>
        <v>0</v>
      </c>
    </row>
    <row r="517" spans="2:6" hidden="1" outlineLevel="2" x14ac:dyDescent="0.15">
      <c r="B517" s="8"/>
      <c r="C517" s="3"/>
      <c r="D517" s="2">
        <v>135008</v>
      </c>
      <c r="E517" s="3" t="s">
        <v>1505</v>
      </c>
      <c r="F517" s="38">
        <f ca="1">IFERROR(SUMIF('Journal Entries'!$B:$H,'COA Final KI 300719'!D517,'Journal Entries'!$H:$H),0)</f>
        <v>0</v>
      </c>
    </row>
    <row r="518" spans="2:6" hidden="1" outlineLevel="2" x14ac:dyDescent="0.15">
      <c r="B518" s="8"/>
      <c r="C518" s="3"/>
      <c r="D518" s="2">
        <v>135009</v>
      </c>
      <c r="E518" s="3" t="s">
        <v>1506</v>
      </c>
      <c r="F518" s="38">
        <f ca="1">IFERROR(SUMIF('Journal Entries'!$B:$H,'COA Final KI 300719'!D518,'Journal Entries'!$H:$H),0)</f>
        <v>0</v>
      </c>
    </row>
    <row r="519" spans="2:6" hidden="1" outlineLevel="2" x14ac:dyDescent="0.15">
      <c r="B519" s="8"/>
      <c r="C519" s="3"/>
      <c r="D519" s="2">
        <v>135010</v>
      </c>
      <c r="E519" s="3" t="s">
        <v>1507</v>
      </c>
      <c r="F519" s="38">
        <f ca="1">IFERROR(SUMIF('Journal Entries'!$B:$H,'COA Final KI 300719'!D519,'Journal Entries'!$H:$H),0)</f>
        <v>0</v>
      </c>
    </row>
    <row r="520" spans="2:6" hidden="1" outlineLevel="2" x14ac:dyDescent="0.15">
      <c r="B520" s="8"/>
      <c r="C520" s="3"/>
      <c r="D520" s="2">
        <v>135011</v>
      </c>
      <c r="E520" s="3" t="s">
        <v>1508</v>
      </c>
      <c r="F520" s="38">
        <f ca="1">IFERROR(SUMIF('Journal Entries'!$B:$H,'COA Final KI 300719'!D520,'Journal Entries'!$H:$H),0)</f>
        <v>0</v>
      </c>
    </row>
    <row r="521" spans="2:6" hidden="1" outlineLevel="2" x14ac:dyDescent="0.15">
      <c r="B521" s="8"/>
      <c r="C521" s="3"/>
      <c r="D521" s="2">
        <v>135012</v>
      </c>
      <c r="E521" s="3" t="s">
        <v>1509</v>
      </c>
      <c r="F521" s="38">
        <f ca="1">IFERROR(SUMIF('Journal Entries'!$B:$H,'COA Final KI 300719'!D521,'Journal Entries'!$H:$H),0)</f>
        <v>0</v>
      </c>
    </row>
    <row r="522" spans="2:6" hidden="1" outlineLevel="2" x14ac:dyDescent="0.15">
      <c r="B522" s="8"/>
      <c r="C522" s="3"/>
      <c r="D522" s="2">
        <v>135013</v>
      </c>
      <c r="E522" s="3" t="s">
        <v>1510</v>
      </c>
      <c r="F522" s="38">
        <f ca="1">IFERROR(SUMIF('Journal Entries'!$B:$H,'COA Final KI 300719'!D522,'Journal Entries'!$H:$H),0)</f>
        <v>0</v>
      </c>
    </row>
    <row r="523" spans="2:6" hidden="1" outlineLevel="2" x14ac:dyDescent="0.15">
      <c r="B523" s="8"/>
      <c r="C523" s="3"/>
      <c r="D523" s="2">
        <v>135014</v>
      </c>
      <c r="E523" s="3" t="s">
        <v>1511</v>
      </c>
      <c r="F523" s="38">
        <f ca="1">IFERROR(SUMIF('Journal Entries'!$B:$H,'COA Final KI 300719'!D523,'Journal Entries'!$H:$H),0)</f>
        <v>0</v>
      </c>
    </row>
    <row r="524" spans="2:6" hidden="1" outlineLevel="2" x14ac:dyDescent="0.15">
      <c r="B524" s="8"/>
      <c r="C524" s="3"/>
      <c r="D524" s="2">
        <v>135015</v>
      </c>
      <c r="E524" s="3" t="s">
        <v>1512</v>
      </c>
      <c r="F524" s="38">
        <f ca="1">IFERROR(SUMIF('Journal Entries'!$B:$H,'COA Final KI 300719'!D524,'Journal Entries'!$H:$H),0)</f>
        <v>0</v>
      </c>
    </row>
    <row r="525" spans="2:6" hidden="1" outlineLevel="2" x14ac:dyDescent="0.15">
      <c r="B525" s="8"/>
      <c r="C525" s="3"/>
      <c r="D525" s="2">
        <v>135016</v>
      </c>
      <c r="E525" s="3" t="s">
        <v>1513</v>
      </c>
      <c r="F525" s="38">
        <f ca="1">IFERROR(SUMIF('Journal Entries'!$B:$H,'COA Final KI 300719'!D525,'Journal Entries'!$H:$H),0)</f>
        <v>0</v>
      </c>
    </row>
    <row r="526" spans="2:6" hidden="1" outlineLevel="2" x14ac:dyDescent="0.15">
      <c r="B526" s="8"/>
      <c r="C526" s="3"/>
      <c r="D526" s="2">
        <v>135017</v>
      </c>
      <c r="E526" s="3" t="s">
        <v>1514</v>
      </c>
      <c r="F526" s="38">
        <f ca="1">IFERROR(SUMIF('Journal Entries'!$B:$H,'COA Final KI 300719'!D526,'Journal Entries'!$H:$H),0)</f>
        <v>0</v>
      </c>
    </row>
    <row r="527" spans="2:6" hidden="1" outlineLevel="2" x14ac:dyDescent="0.15">
      <c r="B527" s="8"/>
      <c r="C527" s="3"/>
      <c r="D527" s="2">
        <v>135018</v>
      </c>
      <c r="E527" s="3" t="s">
        <v>1515</v>
      </c>
      <c r="F527" s="38">
        <f ca="1">IFERROR(SUMIF('Journal Entries'!$B:$H,'COA Final KI 300719'!D527,'Journal Entries'!$H:$H),0)</f>
        <v>0</v>
      </c>
    </row>
    <row r="528" spans="2:6" hidden="1" outlineLevel="2" x14ac:dyDescent="0.15">
      <c r="B528" s="8"/>
      <c r="C528" s="3"/>
      <c r="D528" s="2">
        <v>135019</v>
      </c>
      <c r="E528" s="3" t="s">
        <v>1516</v>
      </c>
      <c r="F528" s="38">
        <f ca="1">IFERROR(SUMIF('Journal Entries'!$B:$H,'COA Final KI 300719'!D528,'Journal Entries'!$H:$H),0)</f>
        <v>0</v>
      </c>
    </row>
    <row r="529" spans="2:6" hidden="1" outlineLevel="2" x14ac:dyDescent="0.15">
      <c r="B529" s="8"/>
      <c r="C529" s="3"/>
      <c r="D529" s="2">
        <v>135020</v>
      </c>
      <c r="E529" s="3" t="s">
        <v>1517</v>
      </c>
      <c r="F529" s="38">
        <f ca="1">IFERROR(SUMIF('Journal Entries'!$B:$H,'COA Final KI 300719'!D529,'Journal Entries'!$H:$H),0)</f>
        <v>0</v>
      </c>
    </row>
    <row r="530" spans="2:6" hidden="1" outlineLevel="2" x14ac:dyDescent="0.15">
      <c r="B530" s="8"/>
      <c r="C530" s="3"/>
      <c r="D530" s="2">
        <v>135021</v>
      </c>
      <c r="E530" s="3" t="s">
        <v>1518</v>
      </c>
      <c r="F530" s="38">
        <f ca="1">IFERROR(SUMIF('Journal Entries'!$B:$H,'COA Final KI 300719'!D530,'Journal Entries'!$H:$H),0)</f>
        <v>0</v>
      </c>
    </row>
    <row r="531" spans="2:6" outlineLevel="1" collapsed="1" x14ac:dyDescent="0.15">
      <c r="B531" s="29">
        <v>136000</v>
      </c>
      <c r="C531" s="30" t="s">
        <v>28</v>
      </c>
      <c r="D531" s="31"/>
      <c r="E531" s="32"/>
      <c r="F531" s="33">
        <f ca="1">SUM(F532:F797)</f>
        <v>8571413500.5</v>
      </c>
    </row>
    <row r="532" spans="2:6" hidden="1" outlineLevel="2" x14ac:dyDescent="0.15">
      <c r="B532" s="8"/>
      <c r="C532" s="3"/>
      <c r="D532" s="2">
        <v>136001</v>
      </c>
      <c r="E532" s="3" t="s">
        <v>1599</v>
      </c>
      <c r="F532" s="38">
        <f ca="1">IFERROR(SUMIF('Journal Entries'!$B:$H,'COA Final KI 300719'!D532,'Journal Entries'!$H:$H),0)</f>
        <v>42840000</v>
      </c>
    </row>
    <row r="533" spans="2:6" hidden="1" outlineLevel="2" x14ac:dyDescent="0.15">
      <c r="B533" s="8"/>
      <c r="C533" s="3"/>
      <c r="D533" s="2">
        <v>136002</v>
      </c>
      <c r="E533" s="3" t="s">
        <v>1600</v>
      </c>
      <c r="F533" s="38">
        <f ca="1">IFERROR(SUMIF('Journal Entries'!$B:$H,'COA Final KI 300719'!D533,'Journal Entries'!$H:$H),0)</f>
        <v>60894000</v>
      </c>
    </row>
    <row r="534" spans="2:6" hidden="1" outlineLevel="2" x14ac:dyDescent="0.15">
      <c r="B534" s="8"/>
      <c r="C534" s="3"/>
      <c r="D534" s="2">
        <v>136003</v>
      </c>
      <c r="E534" s="3" t="s">
        <v>1601</v>
      </c>
      <c r="F534" s="38">
        <f ca="1">IFERROR(SUMIF('Journal Entries'!$B:$H,'COA Final KI 300719'!D534,'Journal Entries'!$H:$H),0)</f>
        <v>51229500</v>
      </c>
    </row>
    <row r="535" spans="2:6" hidden="1" outlineLevel="2" x14ac:dyDescent="0.15">
      <c r="B535" s="8"/>
      <c r="C535" s="3"/>
      <c r="D535" s="2">
        <v>136004</v>
      </c>
      <c r="E535" s="3" t="s">
        <v>1602</v>
      </c>
      <c r="F535" s="38">
        <f ca="1">IFERROR(SUMIF('Journal Entries'!$B:$H,'COA Final KI 300719'!D535,'Journal Entries'!$H:$H),0)</f>
        <v>32725000</v>
      </c>
    </row>
    <row r="536" spans="2:6" hidden="1" outlineLevel="2" x14ac:dyDescent="0.15">
      <c r="B536" s="8"/>
      <c r="C536" s="3"/>
      <c r="D536" s="2">
        <v>136005</v>
      </c>
      <c r="E536" s="3" t="s">
        <v>1603</v>
      </c>
      <c r="F536" s="38">
        <f ca="1">IFERROR(SUMIF('Journal Entries'!$B:$H,'COA Final KI 300719'!D536,'Journal Entries'!$H:$H),0)</f>
        <v>72828000</v>
      </c>
    </row>
    <row r="537" spans="2:6" hidden="1" outlineLevel="2" x14ac:dyDescent="0.15">
      <c r="B537" s="8"/>
      <c r="C537" s="3"/>
      <c r="D537" s="2">
        <v>136006</v>
      </c>
      <c r="E537" s="3" t="s">
        <v>1604</v>
      </c>
      <c r="F537" s="38">
        <f ca="1">IFERROR(SUMIF('Journal Entries'!$B:$H,'COA Final KI 300719'!D537,'Journal Entries'!$H:$H),0)</f>
        <v>72930000</v>
      </c>
    </row>
    <row r="538" spans="2:6" hidden="1" outlineLevel="2" x14ac:dyDescent="0.15">
      <c r="B538" s="8"/>
      <c r="C538" s="3"/>
      <c r="D538" s="2">
        <v>136007</v>
      </c>
      <c r="E538" s="3" t="s">
        <v>1605</v>
      </c>
      <c r="F538" s="38">
        <f ca="1">IFERROR(SUMIF('Journal Entries'!$B:$H,'COA Final KI 300719'!D538,'Journal Entries'!$H:$H),0)</f>
        <v>14331000</v>
      </c>
    </row>
    <row r="539" spans="2:6" hidden="1" outlineLevel="2" x14ac:dyDescent="0.15">
      <c r="B539" s="8"/>
      <c r="C539" s="3"/>
      <c r="D539" s="2">
        <v>136008</v>
      </c>
      <c r="E539" s="3" t="s">
        <v>1606</v>
      </c>
      <c r="F539" s="38">
        <f ca="1">IFERROR(SUMIF('Journal Entries'!$B:$H,'COA Final KI 300719'!D539,'Journal Entries'!$H:$H),0)</f>
        <v>30090000</v>
      </c>
    </row>
    <row r="540" spans="2:6" hidden="1" outlineLevel="2" x14ac:dyDescent="0.15">
      <c r="B540" s="8"/>
      <c r="C540" s="3"/>
      <c r="D540" s="2">
        <v>136009</v>
      </c>
      <c r="E540" s="3" t="s">
        <v>1607</v>
      </c>
      <c r="F540" s="38">
        <f ca="1">IFERROR(SUMIF('Journal Entries'!$B:$H,'COA Final KI 300719'!D540,'Journal Entries'!$H:$H),0)</f>
        <v>52003000</v>
      </c>
    </row>
    <row r="541" spans="2:6" hidden="1" outlineLevel="2" x14ac:dyDescent="0.15">
      <c r="B541" s="8"/>
      <c r="C541" s="3"/>
      <c r="D541" s="2">
        <v>136010</v>
      </c>
      <c r="E541" s="3" t="s">
        <v>1608</v>
      </c>
      <c r="F541" s="38">
        <f ca="1">IFERROR(SUMIF('Journal Entries'!$B:$H,'COA Final KI 300719'!D541,'Journal Entries'!$H:$H),0)</f>
        <v>15300000</v>
      </c>
    </row>
    <row r="542" spans="2:6" hidden="1" outlineLevel="2" x14ac:dyDescent="0.15">
      <c r="B542" s="8"/>
      <c r="C542" s="3"/>
      <c r="D542" s="2">
        <v>136011</v>
      </c>
      <c r="E542" s="3" t="s">
        <v>1609</v>
      </c>
      <c r="F542" s="38">
        <f ca="1">IFERROR(SUMIF('Journal Entries'!$B:$H,'COA Final KI 300719'!D542,'Journal Entries'!$H:$H),0)</f>
        <v>93500000</v>
      </c>
    </row>
    <row r="543" spans="2:6" hidden="1" outlineLevel="2" x14ac:dyDescent="0.15">
      <c r="B543" s="8"/>
      <c r="C543" s="3"/>
      <c r="D543" s="2">
        <v>136012</v>
      </c>
      <c r="E543" s="3" t="s">
        <v>1610</v>
      </c>
      <c r="F543" s="38">
        <f ca="1">IFERROR(SUMIF('Journal Entries'!$B:$H,'COA Final KI 300719'!D543,'Journal Entries'!$H:$H),0)</f>
        <v>93500000</v>
      </c>
    </row>
    <row r="544" spans="2:6" hidden="1" outlineLevel="2" x14ac:dyDescent="0.15">
      <c r="B544" s="8"/>
      <c r="C544" s="3"/>
      <c r="D544" s="2">
        <v>136013</v>
      </c>
      <c r="E544" s="3" t="s">
        <v>1611</v>
      </c>
      <c r="F544" s="38">
        <f ca="1">IFERROR(SUMIF('Journal Entries'!$B:$H,'COA Final KI 300719'!D544,'Journal Entries'!$H:$H),0)</f>
        <v>12580000</v>
      </c>
    </row>
    <row r="545" spans="2:6" hidden="1" outlineLevel="2" x14ac:dyDescent="0.15">
      <c r="B545" s="8"/>
      <c r="C545" s="3"/>
      <c r="D545" s="2">
        <v>136014</v>
      </c>
      <c r="E545" s="3" t="s">
        <v>1612</v>
      </c>
      <c r="F545" s="38">
        <f ca="1">IFERROR(SUMIF('Journal Entries'!$B:$H,'COA Final KI 300719'!D545,'Journal Entries'!$H:$H),0)</f>
        <v>7990000</v>
      </c>
    </row>
    <row r="546" spans="2:6" hidden="1" outlineLevel="2" x14ac:dyDescent="0.15">
      <c r="B546" s="8"/>
      <c r="C546" s="3"/>
      <c r="D546" s="2">
        <v>136015</v>
      </c>
      <c r="E546" s="3" t="s">
        <v>1613</v>
      </c>
      <c r="F546" s="38">
        <f ca="1">IFERROR(SUMIF('Journal Entries'!$B:$H,'COA Final KI 300719'!D546,'Journal Entries'!$H:$H),0)</f>
        <v>180540000</v>
      </c>
    </row>
    <row r="547" spans="2:6" hidden="1" outlineLevel="2" x14ac:dyDescent="0.15">
      <c r="B547" s="8"/>
      <c r="C547" s="3"/>
      <c r="D547" s="2">
        <v>136016</v>
      </c>
      <c r="E547" s="3" t="s">
        <v>1614</v>
      </c>
      <c r="F547" s="38">
        <f ca="1">IFERROR(SUMIF('Journal Entries'!$B:$H,'COA Final KI 300719'!D547,'Journal Entries'!$H:$H),0)</f>
        <v>20400000</v>
      </c>
    </row>
    <row r="548" spans="2:6" hidden="1" outlineLevel="2" x14ac:dyDescent="0.15">
      <c r="B548" s="8"/>
      <c r="C548" s="3"/>
      <c r="D548" s="2">
        <v>136017</v>
      </c>
      <c r="E548" s="3" t="s">
        <v>1615</v>
      </c>
      <c r="F548" s="38">
        <f ca="1">IFERROR(SUMIF('Journal Entries'!$B:$H,'COA Final KI 300719'!D548,'Journal Entries'!$H:$H),0)</f>
        <v>150450000</v>
      </c>
    </row>
    <row r="549" spans="2:6" hidden="1" outlineLevel="2" x14ac:dyDescent="0.15">
      <c r="B549" s="8"/>
      <c r="C549" s="3"/>
      <c r="D549" s="2">
        <v>136018</v>
      </c>
      <c r="E549" s="3" t="s">
        <v>1616</v>
      </c>
      <c r="F549" s="38">
        <f ca="1">IFERROR(SUMIF('Journal Entries'!$B:$H,'COA Final KI 300719'!D549,'Journal Entries'!$H:$H),0)</f>
        <v>15045000</v>
      </c>
    </row>
    <row r="550" spans="2:6" hidden="1" outlineLevel="2" x14ac:dyDescent="0.15">
      <c r="B550" s="8"/>
      <c r="C550" s="3"/>
      <c r="D550" s="2">
        <v>136019</v>
      </c>
      <c r="E550" s="3" t="s">
        <v>1617</v>
      </c>
      <c r="F550" s="38">
        <f ca="1">IFERROR(SUMIF('Journal Entries'!$B:$H,'COA Final KI 300719'!D550,'Journal Entries'!$H:$H),0)</f>
        <v>61506000</v>
      </c>
    </row>
    <row r="551" spans="2:6" hidden="1" outlineLevel="2" x14ac:dyDescent="0.15">
      <c r="B551" s="8"/>
      <c r="C551" s="3"/>
      <c r="D551" s="2">
        <v>136020</v>
      </c>
      <c r="E551" s="3" t="s">
        <v>1618</v>
      </c>
      <c r="F551" s="38">
        <f ca="1">IFERROR(SUMIF('Journal Entries'!$B:$H,'COA Final KI 300719'!D551,'Journal Entries'!$H:$H),0)</f>
        <v>70227000</v>
      </c>
    </row>
    <row r="552" spans="2:6" hidden="1" outlineLevel="2" x14ac:dyDescent="0.15">
      <c r="B552" s="8"/>
      <c r="C552" s="3"/>
      <c r="D552" s="2">
        <v>136021</v>
      </c>
      <c r="E552" s="3" t="s">
        <v>1619</v>
      </c>
      <c r="F552" s="38">
        <f ca="1">IFERROR(SUMIF('Journal Entries'!$B:$H,'COA Final KI 300719'!D552,'Journal Entries'!$H:$H),0)</f>
        <v>70992000</v>
      </c>
    </row>
    <row r="553" spans="2:6" hidden="1" outlineLevel="2" x14ac:dyDescent="0.15">
      <c r="B553" s="8"/>
      <c r="C553" s="3"/>
      <c r="D553" s="2">
        <v>136022</v>
      </c>
      <c r="E553" s="3" t="s">
        <v>1620</v>
      </c>
      <c r="F553" s="38">
        <f ca="1">IFERROR(SUMIF('Journal Entries'!$B:$H,'COA Final KI 300719'!D553,'Journal Entries'!$H:$H),0)</f>
        <v>68901000</v>
      </c>
    </row>
    <row r="554" spans="2:6" hidden="1" outlineLevel="2" x14ac:dyDescent="0.15">
      <c r="B554" s="8"/>
      <c r="C554" s="3"/>
      <c r="D554" s="2">
        <v>136023</v>
      </c>
      <c r="E554" s="3" t="s">
        <v>1621</v>
      </c>
      <c r="F554" s="38">
        <f ca="1">IFERROR(SUMIF('Journal Entries'!$B:$H,'COA Final KI 300719'!D554,'Journal Entries'!$H:$H),0)</f>
        <v>107848000</v>
      </c>
    </row>
    <row r="555" spans="2:6" hidden="1" outlineLevel="2" x14ac:dyDescent="0.15">
      <c r="B555" s="8"/>
      <c r="C555" s="3"/>
      <c r="D555" s="2">
        <v>136024</v>
      </c>
      <c r="E555" s="3" t="s">
        <v>1622</v>
      </c>
      <c r="F555" s="38">
        <f ca="1">IFERROR(SUMIF('Journal Entries'!$B:$H,'COA Final KI 300719'!D555,'Journal Entries'!$H:$H),0)</f>
        <v>22581000</v>
      </c>
    </row>
    <row r="556" spans="2:6" hidden="1" outlineLevel="2" x14ac:dyDescent="0.15">
      <c r="B556" s="8"/>
      <c r="C556" s="3"/>
      <c r="D556" s="2">
        <v>136025</v>
      </c>
      <c r="E556" s="3" t="s">
        <v>1623</v>
      </c>
      <c r="F556" s="38">
        <f ca="1">IFERROR(SUMIF('Journal Entries'!$B:$H,'COA Final KI 300719'!D556,'Journal Entries'!$H:$H),0)</f>
        <v>20072400</v>
      </c>
    </row>
    <row r="557" spans="2:6" hidden="1" outlineLevel="2" x14ac:dyDescent="0.15">
      <c r="B557" s="8"/>
      <c r="C557" s="3"/>
      <c r="D557" s="2">
        <v>136026</v>
      </c>
      <c r="E557" s="3" t="s">
        <v>1624</v>
      </c>
      <c r="F557" s="38">
        <f ca="1">IFERROR(SUMIF('Journal Entries'!$B:$H,'COA Final KI 300719'!D557,'Journal Entries'!$H:$H),0)</f>
        <v>37573632</v>
      </c>
    </row>
    <row r="558" spans="2:6" hidden="1" outlineLevel="2" x14ac:dyDescent="0.15">
      <c r="B558" s="8"/>
      <c r="C558" s="3"/>
      <c r="D558" s="2">
        <v>136027</v>
      </c>
      <c r="E558" s="3" t="s">
        <v>1625</v>
      </c>
      <c r="F558" s="38">
        <f ca="1">IFERROR(SUMIF('Journal Entries'!$B:$H,'COA Final KI 300719'!D558,'Journal Entries'!$H:$H),0)</f>
        <v>154223748</v>
      </c>
    </row>
    <row r="559" spans="2:6" hidden="1" outlineLevel="2" x14ac:dyDescent="0.15">
      <c r="B559" s="8"/>
      <c r="C559" s="3"/>
      <c r="D559" s="2">
        <v>136028</v>
      </c>
      <c r="E559" s="3" t="s">
        <v>1626</v>
      </c>
      <c r="F559" s="38">
        <f ca="1">IFERROR(SUMIF('Journal Entries'!$B:$H,'COA Final KI 300719'!D559,'Journal Entries'!$H:$H),0)</f>
        <v>38400000</v>
      </c>
    </row>
    <row r="560" spans="2:6" hidden="1" outlineLevel="2" x14ac:dyDescent="0.15">
      <c r="B560" s="8"/>
      <c r="C560" s="3"/>
      <c r="D560" s="2">
        <v>136029</v>
      </c>
      <c r="E560" s="3" t="s">
        <v>1627</v>
      </c>
      <c r="F560" s="38">
        <f ca="1">IFERROR(SUMIF('Journal Entries'!$B:$H,'COA Final KI 300719'!D560,'Journal Entries'!$H:$H),0)</f>
        <v>7480000</v>
      </c>
    </row>
    <row r="561" spans="2:6" hidden="1" outlineLevel="2" x14ac:dyDescent="0.15">
      <c r="B561" s="8"/>
      <c r="C561" s="3"/>
      <c r="D561" s="2">
        <v>136030</v>
      </c>
      <c r="E561" s="3" t="s">
        <v>1628</v>
      </c>
      <c r="F561" s="38">
        <f ca="1">IFERROR(SUMIF('Journal Entries'!$B:$H,'COA Final KI 300719'!D561,'Journal Entries'!$H:$H),0)</f>
        <v>36316000</v>
      </c>
    </row>
    <row r="562" spans="2:6" hidden="1" outlineLevel="2" x14ac:dyDescent="0.15">
      <c r="B562" s="8"/>
      <c r="C562" s="3"/>
      <c r="D562" s="2">
        <v>136031</v>
      </c>
      <c r="E562" s="3" t="s">
        <v>1629</v>
      </c>
      <c r="F562" s="38">
        <f ca="1">IFERROR(SUMIF('Journal Entries'!$B:$H,'COA Final KI 300719'!D562,'Journal Entries'!$H:$H),0)</f>
        <v>53440000</v>
      </c>
    </row>
    <row r="563" spans="2:6" hidden="1" outlineLevel="2" x14ac:dyDescent="0.15">
      <c r="B563" s="8"/>
      <c r="C563" s="3"/>
      <c r="D563" s="2">
        <v>136032</v>
      </c>
      <c r="E563" s="3" t="s">
        <v>1630</v>
      </c>
      <c r="F563" s="38">
        <f ca="1">IFERROR(SUMIF('Journal Entries'!$B:$H,'COA Final KI 300719'!D563,'Journal Entries'!$H:$H),0)</f>
        <v>0</v>
      </c>
    </row>
    <row r="564" spans="2:6" hidden="1" outlineLevel="2" x14ac:dyDescent="0.15">
      <c r="B564" s="8"/>
      <c r="C564" s="3"/>
      <c r="D564" s="2">
        <v>136033</v>
      </c>
      <c r="E564" s="3" t="s">
        <v>1631</v>
      </c>
      <c r="F564" s="38">
        <f ca="1">IFERROR(SUMIF('Journal Entries'!$B:$H,'COA Final KI 300719'!D564,'Journal Entries'!$H:$H),0)</f>
        <v>0</v>
      </c>
    </row>
    <row r="565" spans="2:6" hidden="1" outlineLevel="2" x14ac:dyDescent="0.15">
      <c r="B565" s="8"/>
      <c r="C565" s="3"/>
      <c r="D565" s="2">
        <v>136034</v>
      </c>
      <c r="E565" s="3" t="s">
        <v>1632</v>
      </c>
      <c r="F565" s="38">
        <f ca="1">IFERROR(SUMIF('Journal Entries'!$B:$H,'COA Final KI 300719'!D565,'Journal Entries'!$H:$H),0)</f>
        <v>0</v>
      </c>
    </row>
    <row r="566" spans="2:6" hidden="1" outlineLevel="2" x14ac:dyDescent="0.15">
      <c r="B566" s="8"/>
      <c r="C566" s="3"/>
      <c r="D566" s="2">
        <v>136035</v>
      </c>
      <c r="E566" s="3" t="s">
        <v>1633</v>
      </c>
      <c r="F566" s="38">
        <f ca="1">IFERROR(SUMIF('Journal Entries'!$B:$H,'COA Final KI 300719'!D566,'Journal Entries'!$H:$H),0)</f>
        <v>6780382</v>
      </c>
    </row>
    <row r="567" spans="2:6" hidden="1" outlineLevel="2" x14ac:dyDescent="0.15">
      <c r="B567" s="8"/>
      <c r="C567" s="3"/>
      <c r="D567" s="2">
        <v>136036</v>
      </c>
      <c r="E567" s="3" t="s">
        <v>1634</v>
      </c>
      <c r="F567" s="38">
        <f ca="1">IFERROR(SUMIF('Journal Entries'!$B:$H,'COA Final KI 300719'!D567,'Journal Entries'!$H:$H),0)</f>
        <v>58665541</v>
      </c>
    </row>
    <row r="568" spans="2:6" hidden="1" outlineLevel="2" x14ac:dyDescent="0.15">
      <c r="B568" s="8"/>
      <c r="C568" s="3"/>
      <c r="D568" s="2">
        <v>136037</v>
      </c>
      <c r="E568" s="3" t="s">
        <v>1635</v>
      </c>
      <c r="F568" s="38">
        <f ca="1">IFERROR(SUMIF('Journal Entries'!$B:$H,'COA Final KI 300719'!D568,'Journal Entries'!$H:$H),0)</f>
        <v>136843200</v>
      </c>
    </row>
    <row r="569" spans="2:6" hidden="1" outlineLevel="2" x14ac:dyDescent="0.15">
      <c r="B569" s="8"/>
      <c r="C569" s="3"/>
      <c r="D569" s="2">
        <v>136038</v>
      </c>
      <c r="E569" s="3" t="s">
        <v>1636</v>
      </c>
      <c r="F569" s="38">
        <f ca="1">IFERROR(SUMIF('Journal Entries'!$B:$H,'COA Final KI 300719'!D569,'Journal Entries'!$H:$H),0)</f>
        <v>12790800</v>
      </c>
    </row>
    <row r="570" spans="2:6" hidden="1" outlineLevel="2" x14ac:dyDescent="0.15">
      <c r="B570" s="8"/>
      <c r="C570" s="3"/>
      <c r="D570" s="2">
        <v>136039</v>
      </c>
      <c r="E570" s="3" t="s">
        <v>1637</v>
      </c>
      <c r="F570" s="38">
        <f ca="1">IFERROR(SUMIF('Journal Entries'!$B:$H,'COA Final KI 300719'!D570,'Journal Entries'!$H:$H),0)</f>
        <v>8732220</v>
      </c>
    </row>
    <row r="571" spans="2:6" hidden="1" outlineLevel="2" x14ac:dyDescent="0.15">
      <c r="B571" s="8"/>
      <c r="C571" s="3"/>
      <c r="D571" s="2">
        <v>136040</v>
      </c>
      <c r="E571" s="3" t="s">
        <v>1638</v>
      </c>
      <c r="F571" s="38">
        <f ca="1">IFERROR(SUMIF('Journal Entries'!$B:$H,'COA Final KI 300719'!D571,'Journal Entries'!$H:$H),0)</f>
        <v>30498000</v>
      </c>
    </row>
    <row r="572" spans="2:6" hidden="1" outlineLevel="2" x14ac:dyDescent="0.15">
      <c r="B572" s="8"/>
      <c r="C572" s="3"/>
      <c r="D572" s="2">
        <v>136041</v>
      </c>
      <c r="E572" s="3" t="s">
        <v>1639</v>
      </c>
      <c r="F572" s="38">
        <f ca="1">IFERROR(SUMIF('Journal Entries'!$B:$H,'COA Final KI 300719'!D572,'Journal Entries'!$H:$H),0)</f>
        <v>2703901</v>
      </c>
    </row>
    <row r="573" spans="2:6" hidden="1" outlineLevel="2" x14ac:dyDescent="0.15">
      <c r="B573" s="8"/>
      <c r="C573" s="3"/>
      <c r="D573" s="2">
        <v>136042</v>
      </c>
      <c r="E573" s="3" t="s">
        <v>1640</v>
      </c>
      <c r="F573" s="38">
        <f ca="1">IFERROR(SUMIF('Journal Entries'!$B:$H,'COA Final KI 300719'!D573,'Journal Entries'!$H:$H),0)</f>
        <v>30576375</v>
      </c>
    </row>
    <row r="574" spans="2:6" hidden="1" outlineLevel="2" x14ac:dyDescent="0.15">
      <c r="B574" s="8"/>
      <c r="C574" s="3"/>
      <c r="D574" s="2">
        <v>136043</v>
      </c>
      <c r="E574" s="3" t="s">
        <v>1641</v>
      </c>
      <c r="F574" s="38">
        <f ca="1">IFERROR(SUMIF('Journal Entries'!$B:$H,'COA Final KI 300719'!D574,'Journal Entries'!$H:$H),0)</f>
        <v>29605500</v>
      </c>
    </row>
    <row r="575" spans="2:6" hidden="1" outlineLevel="2" x14ac:dyDescent="0.15">
      <c r="B575" s="8"/>
      <c r="C575" s="3"/>
      <c r="D575" s="2">
        <v>136044</v>
      </c>
      <c r="E575" s="3" t="s">
        <v>1642</v>
      </c>
      <c r="F575" s="38">
        <f ca="1">IFERROR(SUMIF('Journal Entries'!$B:$H,'COA Final KI 300719'!D575,'Journal Entries'!$H:$H),0)</f>
        <v>23868918</v>
      </c>
    </row>
    <row r="576" spans="2:6" hidden="1" outlineLevel="2" x14ac:dyDescent="0.15">
      <c r="B576" s="8"/>
      <c r="C576" s="3"/>
      <c r="D576" s="2">
        <v>136045</v>
      </c>
      <c r="E576" s="3" t="s">
        <v>1643</v>
      </c>
      <c r="F576" s="38">
        <f ca="1">IFERROR(SUMIF('Journal Entries'!$B:$H,'COA Final KI 300719'!D576,'Journal Entries'!$H:$H),0)</f>
        <v>59732500</v>
      </c>
    </row>
    <row r="577" spans="2:6" hidden="1" outlineLevel="2" x14ac:dyDescent="0.15">
      <c r="B577" s="8"/>
      <c r="C577" s="3"/>
      <c r="D577" s="2">
        <v>136046</v>
      </c>
      <c r="E577" s="3" t="s">
        <v>1644</v>
      </c>
      <c r="F577" s="38">
        <f ca="1">IFERROR(SUMIF('Journal Entries'!$B:$H,'COA Final KI 300719'!D577,'Journal Entries'!$H:$H),0)</f>
        <v>153510000</v>
      </c>
    </row>
    <row r="578" spans="2:6" hidden="1" outlineLevel="2" x14ac:dyDescent="0.15">
      <c r="B578" s="8"/>
      <c r="C578" s="3"/>
      <c r="D578" s="2">
        <v>136047</v>
      </c>
      <c r="E578" s="3" t="s">
        <v>1645</v>
      </c>
      <c r="F578" s="38">
        <f ca="1">IFERROR(SUMIF('Journal Entries'!$B:$H,'COA Final KI 300719'!D578,'Journal Entries'!$H:$H),0)</f>
        <v>83283000</v>
      </c>
    </row>
    <row r="579" spans="2:6" hidden="1" outlineLevel="2" x14ac:dyDescent="0.15">
      <c r="B579" s="8"/>
      <c r="C579" s="3"/>
      <c r="D579" s="2">
        <v>136048</v>
      </c>
      <c r="E579" s="3" t="s">
        <v>1646</v>
      </c>
      <c r="F579" s="38">
        <f ca="1">IFERROR(SUMIF('Journal Entries'!$B:$H,'COA Final KI 300719'!D579,'Journal Entries'!$H:$H),0)</f>
        <v>9928000</v>
      </c>
    </row>
    <row r="580" spans="2:6" hidden="1" outlineLevel="2" x14ac:dyDescent="0.15">
      <c r="B580" s="8"/>
      <c r="C580" s="3"/>
      <c r="D580" s="2">
        <v>136049</v>
      </c>
      <c r="E580" s="3" t="s">
        <v>1647</v>
      </c>
      <c r="F580" s="38">
        <f ca="1">IFERROR(SUMIF('Journal Entries'!$B:$H,'COA Final KI 300719'!D580,'Journal Entries'!$H:$H),0)</f>
        <v>61200000</v>
      </c>
    </row>
    <row r="581" spans="2:6" hidden="1" outlineLevel="2" x14ac:dyDescent="0.15">
      <c r="B581" s="8"/>
      <c r="C581" s="3"/>
      <c r="D581" s="2">
        <v>136050</v>
      </c>
      <c r="E581" s="3" t="s">
        <v>1648</v>
      </c>
      <c r="F581" s="38">
        <f ca="1">IFERROR(SUMIF('Journal Entries'!$B:$H,'COA Final KI 300719'!D581,'Journal Entries'!$H:$H),0)</f>
        <v>3588000</v>
      </c>
    </row>
    <row r="582" spans="2:6" hidden="1" outlineLevel="2" x14ac:dyDescent="0.15">
      <c r="B582" s="8"/>
      <c r="C582" s="3"/>
      <c r="D582" s="2">
        <v>136051</v>
      </c>
      <c r="E582" s="3" t="s">
        <v>1649</v>
      </c>
      <c r="F582" s="38">
        <f ca="1">IFERROR(SUMIF('Journal Entries'!$B:$H,'COA Final KI 300719'!D582,'Journal Entries'!$H:$H),0)</f>
        <v>2414000</v>
      </c>
    </row>
    <row r="583" spans="2:6" hidden="1" outlineLevel="2" x14ac:dyDescent="0.15">
      <c r="B583" s="8"/>
      <c r="C583" s="3"/>
      <c r="D583" s="2">
        <v>136052</v>
      </c>
      <c r="E583" s="3" t="s">
        <v>1650</v>
      </c>
      <c r="F583" s="38">
        <f ca="1">IFERROR(SUMIF('Journal Entries'!$B:$H,'COA Final KI 300719'!D583,'Journal Entries'!$H:$H),0)</f>
        <v>28016000</v>
      </c>
    </row>
    <row r="584" spans="2:6" hidden="1" outlineLevel="2" x14ac:dyDescent="0.15">
      <c r="B584" s="8"/>
      <c r="C584" s="3"/>
      <c r="D584" s="2">
        <v>136053</v>
      </c>
      <c r="E584" s="3" t="s">
        <v>1651</v>
      </c>
      <c r="F584" s="38">
        <f ca="1">IFERROR(SUMIF('Journal Entries'!$B:$H,'COA Final KI 300719'!D584,'Journal Entries'!$H:$H),0)</f>
        <v>54264000</v>
      </c>
    </row>
    <row r="585" spans="2:6" hidden="1" outlineLevel="2" x14ac:dyDescent="0.15">
      <c r="B585" s="8"/>
      <c r="C585" s="3"/>
      <c r="D585" s="2">
        <v>136054</v>
      </c>
      <c r="E585" s="3" t="s">
        <v>1652</v>
      </c>
      <c r="F585" s="38">
        <f ca="1">IFERROR(SUMIF('Journal Entries'!$B:$H,'COA Final KI 300719'!D585,'Journal Entries'!$H:$H),0)</f>
        <v>63580000</v>
      </c>
    </row>
    <row r="586" spans="2:6" hidden="1" outlineLevel="2" x14ac:dyDescent="0.15">
      <c r="B586" s="8"/>
      <c r="C586" s="3"/>
      <c r="D586" s="2">
        <v>136055</v>
      </c>
      <c r="E586" s="3" t="s">
        <v>1653</v>
      </c>
      <c r="F586" s="38">
        <f ca="1">IFERROR(SUMIF('Journal Entries'!$B:$H,'COA Final KI 300719'!D586,'Journal Entries'!$H:$H),0)</f>
        <v>66300000</v>
      </c>
    </row>
    <row r="587" spans="2:6" hidden="1" outlineLevel="2" x14ac:dyDescent="0.15">
      <c r="B587" s="8"/>
      <c r="C587" s="3"/>
      <c r="D587" s="2">
        <v>136056</v>
      </c>
      <c r="E587" s="3" t="s">
        <v>1654</v>
      </c>
      <c r="F587" s="38">
        <f ca="1">IFERROR(SUMIF('Journal Entries'!$B:$H,'COA Final KI 300719'!D587,'Journal Entries'!$H:$H),0)</f>
        <v>13464000</v>
      </c>
    </row>
    <row r="588" spans="2:6" hidden="1" outlineLevel="2" x14ac:dyDescent="0.15">
      <c r="B588" s="8"/>
      <c r="C588" s="3"/>
      <c r="D588" s="2">
        <v>136057</v>
      </c>
      <c r="E588" s="3" t="s">
        <v>1655</v>
      </c>
      <c r="F588" s="38">
        <f ca="1">IFERROR(SUMIF('Journal Entries'!$B:$H,'COA Final KI 300719'!D588,'Journal Entries'!$H:$H),0)</f>
        <v>0</v>
      </c>
    </row>
    <row r="589" spans="2:6" hidden="1" outlineLevel="2" x14ac:dyDescent="0.15">
      <c r="B589" s="8"/>
      <c r="C589" s="3"/>
      <c r="D589" s="2">
        <v>136058</v>
      </c>
      <c r="E589" s="3" t="s">
        <v>1656</v>
      </c>
      <c r="F589" s="38">
        <f ca="1">IFERROR(SUMIF('Journal Entries'!$B:$H,'COA Final KI 300719'!D589,'Journal Entries'!$H:$H),0)</f>
        <v>241570000</v>
      </c>
    </row>
    <row r="590" spans="2:6" hidden="1" outlineLevel="2" x14ac:dyDescent="0.15">
      <c r="B590" s="8"/>
      <c r="C590" s="3"/>
      <c r="D590" s="2">
        <v>136059</v>
      </c>
      <c r="E590" s="3" t="s">
        <v>1657</v>
      </c>
      <c r="F590" s="38">
        <f ca="1">IFERROR(SUMIF('Journal Entries'!$B:$H,'COA Final KI 300719'!D590,'Journal Entries'!$H:$H),0)</f>
        <v>79968000</v>
      </c>
    </row>
    <row r="591" spans="2:6" hidden="1" outlineLevel="2" x14ac:dyDescent="0.15">
      <c r="B591" s="8"/>
      <c r="C591" s="3"/>
      <c r="D591" s="2">
        <v>136060</v>
      </c>
      <c r="E591" s="3" t="s">
        <v>1658</v>
      </c>
      <c r="F591" s="38">
        <f ca="1">IFERROR(SUMIF('Journal Entries'!$B:$H,'COA Final KI 300719'!D591,'Journal Entries'!$H:$H),0)</f>
        <v>0</v>
      </c>
    </row>
    <row r="592" spans="2:6" hidden="1" outlineLevel="2" x14ac:dyDescent="0.15">
      <c r="B592" s="8"/>
      <c r="C592" s="3"/>
      <c r="D592" s="2">
        <v>136061</v>
      </c>
      <c r="E592" s="3" t="s">
        <v>1659</v>
      </c>
      <c r="F592" s="38">
        <f ca="1">IFERROR(SUMIF('Journal Entries'!$B:$H,'COA Final KI 300719'!D592,'Journal Entries'!$H:$H),0)</f>
        <v>0</v>
      </c>
    </row>
    <row r="593" spans="2:6" hidden="1" outlineLevel="2" x14ac:dyDescent="0.15">
      <c r="B593" s="8"/>
      <c r="C593" s="3"/>
      <c r="D593" s="2">
        <v>136062</v>
      </c>
      <c r="E593" s="3" t="s">
        <v>1660</v>
      </c>
      <c r="F593" s="38">
        <f ca="1">IFERROR(SUMIF('Journal Entries'!$B:$H,'COA Final KI 300719'!D593,'Journal Entries'!$H:$H),0)</f>
        <v>1245000</v>
      </c>
    </row>
    <row r="594" spans="2:6" hidden="1" outlineLevel="2" x14ac:dyDescent="0.15">
      <c r="B594" s="8"/>
      <c r="C594" s="3"/>
      <c r="D594" s="2">
        <v>136063</v>
      </c>
      <c r="E594" s="3" t="s">
        <v>1661</v>
      </c>
      <c r="F594" s="38">
        <f ca="1">IFERROR(SUMIF('Journal Entries'!$B:$H,'COA Final KI 300719'!D594,'Journal Entries'!$H:$H),0)</f>
        <v>3380625</v>
      </c>
    </row>
    <row r="595" spans="2:6" hidden="1" outlineLevel="2" x14ac:dyDescent="0.15">
      <c r="B595" s="8"/>
      <c r="C595" s="3"/>
      <c r="D595" s="2">
        <v>136064</v>
      </c>
      <c r="E595" s="3" t="s">
        <v>1662</v>
      </c>
      <c r="F595" s="38">
        <f ca="1">IFERROR(SUMIF('Journal Entries'!$B:$H,'COA Final KI 300719'!D595,'Journal Entries'!$H:$H),0)</f>
        <v>44506000</v>
      </c>
    </row>
    <row r="596" spans="2:6" hidden="1" outlineLevel="2" x14ac:dyDescent="0.15">
      <c r="B596" s="8"/>
      <c r="C596" s="3"/>
      <c r="D596" s="2">
        <v>136065</v>
      </c>
      <c r="E596" s="3" t="s">
        <v>1663</v>
      </c>
      <c r="F596" s="38">
        <f ca="1">IFERROR(SUMIF('Journal Entries'!$B:$H,'COA Final KI 300719'!D596,'Journal Entries'!$H:$H),0)</f>
        <v>1241000</v>
      </c>
    </row>
    <row r="597" spans="2:6" hidden="1" outlineLevel="2" x14ac:dyDescent="0.15">
      <c r="B597" s="8"/>
      <c r="C597" s="3"/>
      <c r="D597" s="2">
        <v>136066</v>
      </c>
      <c r="E597" s="3" t="s">
        <v>1664</v>
      </c>
      <c r="F597" s="38">
        <f ca="1">IFERROR(SUMIF('Journal Entries'!$B:$H,'COA Final KI 300719'!D597,'Journal Entries'!$H:$H),0)</f>
        <v>23800000</v>
      </c>
    </row>
    <row r="598" spans="2:6" hidden="1" outlineLevel="2" x14ac:dyDescent="0.15">
      <c r="B598" s="8"/>
      <c r="C598" s="3"/>
      <c r="D598" s="2">
        <v>136067</v>
      </c>
      <c r="E598" s="3" t="s">
        <v>1665</v>
      </c>
      <c r="F598" s="38">
        <f ca="1">IFERROR(SUMIF('Journal Entries'!$B:$H,'COA Final KI 300719'!D598,'Journal Entries'!$H:$H),0)</f>
        <v>977500</v>
      </c>
    </row>
    <row r="599" spans="2:6" hidden="1" outlineLevel="2" x14ac:dyDescent="0.15">
      <c r="B599" s="8"/>
      <c r="C599" s="3"/>
      <c r="D599" s="2">
        <v>136068</v>
      </c>
      <c r="E599" s="3" t="s">
        <v>1666</v>
      </c>
      <c r="F599" s="38">
        <f ca="1">IFERROR(SUMIF('Journal Entries'!$B:$H,'COA Final KI 300719'!D599,'Journal Entries'!$H:$H),0)</f>
        <v>1275000</v>
      </c>
    </row>
    <row r="600" spans="2:6" hidden="1" outlineLevel="2" x14ac:dyDescent="0.15">
      <c r="B600" s="8"/>
      <c r="C600" s="3"/>
      <c r="D600" s="2">
        <v>136069</v>
      </c>
      <c r="E600" s="3" t="s">
        <v>1667</v>
      </c>
      <c r="F600" s="38">
        <f ca="1">IFERROR(SUMIF('Journal Entries'!$B:$H,'COA Final KI 300719'!D600,'Journal Entries'!$H:$H),0)</f>
        <v>32250</v>
      </c>
    </row>
    <row r="601" spans="2:6" hidden="1" outlineLevel="2" x14ac:dyDescent="0.15">
      <c r="B601" s="8"/>
      <c r="C601" s="3"/>
      <c r="D601" s="2">
        <v>136070</v>
      </c>
      <c r="E601" s="3" t="s">
        <v>1668</v>
      </c>
      <c r="F601" s="38">
        <f ca="1">IFERROR(SUMIF('Journal Entries'!$B:$H,'COA Final KI 300719'!D601,'Journal Entries'!$H:$H),0)</f>
        <v>4335000</v>
      </c>
    </row>
    <row r="602" spans="2:6" hidden="1" outlineLevel="2" x14ac:dyDescent="0.15">
      <c r="B602" s="8"/>
      <c r="C602" s="3"/>
      <c r="D602" s="2">
        <v>136071</v>
      </c>
      <c r="E602" s="3" t="s">
        <v>1669</v>
      </c>
      <c r="F602" s="38">
        <f ca="1">IFERROR(SUMIF('Journal Entries'!$B:$H,'COA Final KI 300719'!D602,'Journal Entries'!$H:$H),0)</f>
        <v>22542000</v>
      </c>
    </row>
    <row r="603" spans="2:6" hidden="1" outlineLevel="2" x14ac:dyDescent="0.15">
      <c r="B603" s="8"/>
      <c r="C603" s="3"/>
      <c r="D603" s="2">
        <v>136072</v>
      </c>
      <c r="E603" s="3" t="s">
        <v>1670</v>
      </c>
      <c r="F603" s="38">
        <f ca="1">IFERROR(SUMIF('Journal Entries'!$B:$H,'COA Final KI 300719'!D603,'Journal Entries'!$H:$H),0)</f>
        <v>22032000</v>
      </c>
    </row>
    <row r="604" spans="2:6" hidden="1" outlineLevel="2" x14ac:dyDescent="0.15">
      <c r="B604" s="8"/>
      <c r="C604" s="3"/>
      <c r="D604" s="2">
        <v>136073</v>
      </c>
      <c r="E604" s="3" t="s">
        <v>1671</v>
      </c>
      <c r="F604" s="38">
        <f ca="1">IFERROR(SUMIF('Journal Entries'!$B:$H,'COA Final KI 300719'!D604,'Journal Entries'!$H:$H),0)</f>
        <v>21216000</v>
      </c>
    </row>
    <row r="605" spans="2:6" hidden="1" outlineLevel="2" x14ac:dyDescent="0.15">
      <c r="B605" s="8"/>
      <c r="C605" s="3"/>
      <c r="D605" s="2">
        <v>136074</v>
      </c>
      <c r="E605" s="3" t="s">
        <v>1672</v>
      </c>
      <c r="F605" s="38">
        <f ca="1">IFERROR(SUMIF('Journal Entries'!$B:$H,'COA Final KI 300719'!D605,'Journal Entries'!$H:$H),0)</f>
        <v>27081000</v>
      </c>
    </row>
    <row r="606" spans="2:6" hidden="1" outlineLevel="2" x14ac:dyDescent="0.15">
      <c r="B606" s="8"/>
      <c r="C606" s="3"/>
      <c r="D606" s="2">
        <v>136075</v>
      </c>
      <c r="E606" s="3" t="s">
        <v>1673</v>
      </c>
      <c r="F606" s="38">
        <f ca="1">IFERROR(SUMIF('Journal Entries'!$B:$H,'COA Final KI 300719'!D606,'Journal Entries'!$H:$H),0)</f>
        <v>27744000</v>
      </c>
    </row>
    <row r="607" spans="2:6" hidden="1" outlineLevel="2" x14ac:dyDescent="0.15">
      <c r="B607" s="8"/>
      <c r="C607" s="3"/>
      <c r="D607" s="2">
        <v>136076</v>
      </c>
      <c r="E607" s="3" t="s">
        <v>1674</v>
      </c>
      <c r="F607" s="38">
        <f ca="1">IFERROR(SUMIF('Journal Entries'!$B:$H,'COA Final KI 300719'!D607,'Journal Entries'!$H:$H),0)</f>
        <v>0</v>
      </c>
    </row>
    <row r="608" spans="2:6" hidden="1" outlineLevel="2" x14ac:dyDescent="0.15">
      <c r="B608" s="8"/>
      <c r="C608" s="3"/>
      <c r="D608" s="2">
        <v>136077</v>
      </c>
      <c r="E608" s="3" t="s">
        <v>1675</v>
      </c>
      <c r="F608" s="38">
        <f ca="1">IFERROR(SUMIF('Journal Entries'!$B:$H,'COA Final KI 300719'!D608,'Journal Entries'!$H:$H),0)</f>
        <v>0</v>
      </c>
    </row>
    <row r="609" spans="2:6" hidden="1" outlineLevel="2" x14ac:dyDescent="0.15">
      <c r="B609" s="8"/>
      <c r="C609" s="3"/>
      <c r="D609" s="2">
        <v>136078</v>
      </c>
      <c r="E609" s="3" t="s">
        <v>1676</v>
      </c>
      <c r="F609" s="38">
        <f ca="1">IFERROR(SUMIF('Journal Entries'!$B:$H,'COA Final KI 300719'!D609,'Journal Entries'!$H:$H),0)</f>
        <v>10200000</v>
      </c>
    </row>
    <row r="610" spans="2:6" hidden="1" outlineLevel="2" x14ac:dyDescent="0.15">
      <c r="B610" s="8"/>
      <c r="C610" s="3"/>
      <c r="D610" s="2">
        <v>136079</v>
      </c>
      <c r="E610" s="3" t="s">
        <v>1677</v>
      </c>
      <c r="F610" s="38">
        <f ca="1">IFERROR(SUMIF('Journal Entries'!$B:$H,'COA Final KI 300719'!D610,'Journal Entries'!$H:$H),0)</f>
        <v>5250000</v>
      </c>
    </row>
    <row r="611" spans="2:6" hidden="1" outlineLevel="2" x14ac:dyDescent="0.15">
      <c r="B611" s="8"/>
      <c r="C611" s="3"/>
      <c r="D611" s="2">
        <v>136080</v>
      </c>
      <c r="E611" s="3" t="s">
        <v>1678</v>
      </c>
      <c r="F611" s="38">
        <f ca="1">IFERROR(SUMIF('Journal Entries'!$B:$H,'COA Final KI 300719'!D611,'Journal Entries'!$H:$H),0)</f>
        <v>16234101</v>
      </c>
    </row>
    <row r="612" spans="2:6" hidden="1" outlineLevel="2" x14ac:dyDescent="0.15">
      <c r="B612" s="8"/>
      <c r="C612" s="3"/>
      <c r="D612" s="2">
        <v>136081</v>
      </c>
      <c r="E612" s="3" t="s">
        <v>1679</v>
      </c>
      <c r="F612" s="38">
        <f ca="1">IFERROR(SUMIF('Journal Entries'!$B:$H,'COA Final KI 300719'!D612,'Journal Entries'!$H:$H),0)</f>
        <v>9721725</v>
      </c>
    </row>
    <row r="613" spans="2:6" hidden="1" outlineLevel="2" x14ac:dyDescent="0.15">
      <c r="B613" s="8"/>
      <c r="C613" s="3"/>
      <c r="D613" s="2">
        <v>136082</v>
      </c>
      <c r="E613" s="3" t="s">
        <v>1680</v>
      </c>
      <c r="F613" s="38">
        <f ca="1">IFERROR(SUMIF('Journal Entries'!$B:$H,'COA Final KI 300719'!D613,'Journal Entries'!$H:$H),0)</f>
        <v>16071549</v>
      </c>
    </row>
    <row r="614" spans="2:6" hidden="1" outlineLevel="2" x14ac:dyDescent="0.15">
      <c r="B614" s="8"/>
      <c r="C614" s="3"/>
      <c r="D614" s="2">
        <v>136083</v>
      </c>
      <c r="E614" s="3" t="s">
        <v>1681</v>
      </c>
      <c r="F614" s="38">
        <f ca="1">IFERROR(SUMIF('Journal Entries'!$B:$H,'COA Final KI 300719'!D614,'Journal Entries'!$H:$H),0)</f>
        <v>35100780</v>
      </c>
    </row>
    <row r="615" spans="2:6" hidden="1" outlineLevel="2" x14ac:dyDescent="0.15">
      <c r="B615" s="8"/>
      <c r="C615" s="3"/>
      <c r="D615" s="2">
        <v>136084</v>
      </c>
      <c r="E615" s="3" t="s">
        <v>1682</v>
      </c>
      <c r="F615" s="38">
        <f ca="1">IFERROR(SUMIF('Journal Entries'!$B:$H,'COA Final KI 300719'!D615,'Journal Entries'!$H:$H),0)</f>
        <v>24180520</v>
      </c>
    </row>
    <row r="616" spans="2:6" hidden="1" outlineLevel="2" x14ac:dyDescent="0.15">
      <c r="B616" s="8"/>
      <c r="C616" s="3"/>
      <c r="D616" s="2">
        <v>136085</v>
      </c>
      <c r="E616" s="3" t="s">
        <v>1683</v>
      </c>
      <c r="F616" s="38">
        <f ca="1">IFERROR(SUMIF('Journal Entries'!$B:$H,'COA Final KI 300719'!D616,'Journal Entries'!$H:$H),0)</f>
        <v>6337360</v>
      </c>
    </row>
    <row r="617" spans="2:6" hidden="1" outlineLevel="2" x14ac:dyDescent="0.15">
      <c r="B617" s="8"/>
      <c r="C617" s="3"/>
      <c r="D617" s="2">
        <v>136086</v>
      </c>
      <c r="E617" s="3" t="s">
        <v>1684</v>
      </c>
      <c r="F617" s="38">
        <f ca="1">IFERROR(SUMIF('Journal Entries'!$B:$H,'COA Final KI 300719'!D617,'Journal Entries'!$H:$H),0)</f>
        <v>19890000</v>
      </c>
    </row>
    <row r="618" spans="2:6" hidden="1" outlineLevel="2" x14ac:dyDescent="0.15">
      <c r="B618" s="8"/>
      <c r="C618" s="3"/>
      <c r="D618" s="2">
        <v>136087</v>
      </c>
      <c r="E618" s="3" t="s">
        <v>1685</v>
      </c>
      <c r="F618" s="38">
        <f ca="1">IFERROR(SUMIF('Journal Entries'!$B:$H,'COA Final KI 300719'!D618,'Journal Entries'!$H:$H),0)</f>
        <v>18427668</v>
      </c>
    </row>
    <row r="619" spans="2:6" hidden="1" outlineLevel="2" x14ac:dyDescent="0.15">
      <c r="B619" s="8"/>
      <c r="C619" s="3"/>
      <c r="D619" s="2">
        <v>136088</v>
      </c>
      <c r="E619" s="3" t="s">
        <v>1686</v>
      </c>
      <c r="F619" s="38">
        <f ca="1">IFERROR(SUMIF('Journal Entries'!$B:$H,'COA Final KI 300719'!D619,'Journal Entries'!$H:$H),0)</f>
        <v>0</v>
      </c>
    </row>
    <row r="620" spans="2:6" hidden="1" outlineLevel="2" x14ac:dyDescent="0.15">
      <c r="B620" s="8"/>
      <c r="C620" s="3"/>
      <c r="D620" s="2">
        <v>136089</v>
      </c>
      <c r="E620" s="3" t="s">
        <v>1687</v>
      </c>
      <c r="F620" s="38">
        <f ca="1">IFERROR(SUMIF('Journal Entries'!$B:$H,'COA Final KI 300719'!D620,'Journal Entries'!$H:$H),0)</f>
        <v>1989000</v>
      </c>
    </row>
    <row r="621" spans="2:6" hidden="1" outlineLevel="2" x14ac:dyDescent="0.15">
      <c r="B621" s="8"/>
      <c r="C621" s="3"/>
      <c r="D621" s="2">
        <v>136090</v>
      </c>
      <c r="E621" s="3" t="s">
        <v>1688</v>
      </c>
      <c r="F621" s="38">
        <f ca="1">IFERROR(SUMIF('Journal Entries'!$B:$H,'COA Final KI 300719'!D621,'Journal Entries'!$H:$H),0)</f>
        <v>7425000</v>
      </c>
    </row>
    <row r="622" spans="2:6" hidden="1" outlineLevel="2" x14ac:dyDescent="0.15">
      <c r="B622" s="8"/>
      <c r="C622" s="3"/>
      <c r="D622" s="2">
        <v>136091</v>
      </c>
      <c r="E622" s="3" t="s">
        <v>1689</v>
      </c>
      <c r="F622" s="38">
        <f ca="1">IFERROR(SUMIF('Journal Entries'!$B:$H,'COA Final KI 300719'!D622,'Journal Entries'!$H:$H),0)</f>
        <v>27787500</v>
      </c>
    </row>
    <row r="623" spans="2:6" hidden="1" outlineLevel="2" x14ac:dyDescent="0.15">
      <c r="B623" s="8"/>
      <c r="C623" s="3"/>
      <c r="D623" s="2">
        <v>136092</v>
      </c>
      <c r="E623" s="3" t="s">
        <v>1690</v>
      </c>
      <c r="F623" s="38">
        <f ca="1">IFERROR(SUMIF('Journal Entries'!$B:$H,'COA Final KI 300719'!D623,'Journal Entries'!$H:$H),0)</f>
        <v>5980000</v>
      </c>
    </row>
    <row r="624" spans="2:6" hidden="1" outlineLevel="2" x14ac:dyDescent="0.15">
      <c r="B624" s="8"/>
      <c r="C624" s="3"/>
      <c r="D624" s="2">
        <v>136093</v>
      </c>
      <c r="E624" s="3" t="s">
        <v>1691</v>
      </c>
      <c r="F624" s="38">
        <f ca="1">IFERROR(SUMIF('Journal Entries'!$B:$H,'COA Final KI 300719'!D624,'Journal Entries'!$H:$H),0)</f>
        <v>2767500</v>
      </c>
    </row>
    <row r="625" spans="2:6" hidden="1" outlineLevel="2" x14ac:dyDescent="0.15">
      <c r="B625" s="8"/>
      <c r="C625" s="3"/>
      <c r="D625" s="2">
        <v>136094</v>
      </c>
      <c r="E625" s="3" t="s">
        <v>1692</v>
      </c>
      <c r="F625" s="38">
        <f ca="1">IFERROR(SUMIF('Journal Entries'!$B:$H,'COA Final KI 300719'!D625,'Journal Entries'!$H:$H),0)</f>
        <v>5250000</v>
      </c>
    </row>
    <row r="626" spans="2:6" hidden="1" outlineLevel="2" x14ac:dyDescent="0.15">
      <c r="B626" s="8"/>
      <c r="C626" s="3"/>
      <c r="D626" s="2">
        <v>136095</v>
      </c>
      <c r="E626" s="3" t="s">
        <v>1693</v>
      </c>
      <c r="F626" s="38">
        <f ca="1">IFERROR(SUMIF('Journal Entries'!$B:$H,'COA Final KI 300719'!D626,'Journal Entries'!$H:$H),0)</f>
        <v>0</v>
      </c>
    </row>
    <row r="627" spans="2:6" hidden="1" outlineLevel="2" x14ac:dyDescent="0.15">
      <c r="B627" s="8"/>
      <c r="C627" s="3"/>
      <c r="D627" s="2">
        <v>136096</v>
      </c>
      <c r="E627" s="3" t="s">
        <v>1694</v>
      </c>
      <c r="F627" s="38">
        <f ca="1">IFERROR(SUMIF('Journal Entries'!$B:$H,'COA Final KI 300719'!D627,'Journal Entries'!$H:$H),0)</f>
        <v>0</v>
      </c>
    </row>
    <row r="628" spans="2:6" hidden="1" outlineLevel="2" x14ac:dyDescent="0.15">
      <c r="B628" s="8"/>
      <c r="C628" s="3"/>
      <c r="D628" s="2">
        <v>136097</v>
      </c>
      <c r="E628" s="3" t="s">
        <v>1695</v>
      </c>
      <c r="F628" s="38">
        <f ca="1">IFERROR(SUMIF('Journal Entries'!$B:$H,'COA Final KI 300719'!D628,'Journal Entries'!$H:$H),0)</f>
        <v>6333000</v>
      </c>
    </row>
    <row r="629" spans="2:6" hidden="1" outlineLevel="2" x14ac:dyDescent="0.15">
      <c r="B629" s="8"/>
      <c r="C629" s="3"/>
      <c r="D629" s="2">
        <v>136098</v>
      </c>
      <c r="E629" s="3" t="s">
        <v>1696</v>
      </c>
      <c r="F629" s="38">
        <f ca="1">IFERROR(SUMIF('Journal Entries'!$B:$H,'COA Final KI 300719'!D629,'Journal Entries'!$H:$H),0)</f>
        <v>73007500</v>
      </c>
    </row>
    <row r="630" spans="2:6" hidden="1" outlineLevel="2" x14ac:dyDescent="0.15">
      <c r="B630" s="8"/>
      <c r="C630" s="3"/>
      <c r="D630" s="2">
        <v>136099</v>
      </c>
      <c r="E630" s="3" t="s">
        <v>1697</v>
      </c>
      <c r="F630" s="38">
        <f ca="1">IFERROR(SUMIF('Journal Entries'!$B:$H,'COA Final KI 300719'!D630,'Journal Entries'!$H:$H),0)</f>
        <v>0</v>
      </c>
    </row>
    <row r="631" spans="2:6" hidden="1" outlineLevel="2" x14ac:dyDescent="0.15">
      <c r="B631" s="8"/>
      <c r="C631" s="3"/>
      <c r="D631" s="2">
        <v>136100</v>
      </c>
      <c r="E631" s="3" t="s">
        <v>1698</v>
      </c>
      <c r="F631" s="38">
        <f ca="1">IFERROR(SUMIF('Journal Entries'!$B:$H,'COA Final KI 300719'!D631,'Journal Entries'!$H:$H),0)</f>
        <v>41004000</v>
      </c>
    </row>
    <row r="632" spans="2:6" hidden="1" outlineLevel="2" x14ac:dyDescent="0.15">
      <c r="B632" s="8"/>
      <c r="C632" s="3"/>
      <c r="D632" s="2">
        <v>136101</v>
      </c>
      <c r="E632" s="3" t="s">
        <v>1699</v>
      </c>
      <c r="F632" s="38">
        <f ca="1">IFERROR(SUMIF('Journal Entries'!$B:$H,'COA Final KI 300719'!D632,'Journal Entries'!$H:$H),0)</f>
        <v>20706000</v>
      </c>
    </row>
    <row r="633" spans="2:6" hidden="1" outlineLevel="2" x14ac:dyDescent="0.15">
      <c r="B633" s="8"/>
      <c r="C633" s="3"/>
      <c r="D633" s="2">
        <v>136102</v>
      </c>
      <c r="E633" s="3" t="s">
        <v>1700</v>
      </c>
      <c r="F633" s="38">
        <f ca="1">IFERROR(SUMIF('Journal Entries'!$B:$H,'COA Final KI 300719'!D633,'Journal Entries'!$H:$H),0)</f>
        <v>113220000</v>
      </c>
    </row>
    <row r="634" spans="2:6" hidden="1" outlineLevel="2" x14ac:dyDescent="0.15">
      <c r="B634" s="8"/>
      <c r="C634" s="3"/>
      <c r="D634" s="2">
        <v>136103</v>
      </c>
      <c r="E634" s="3" t="s">
        <v>1701</v>
      </c>
      <c r="F634" s="38">
        <f ca="1">IFERROR(SUMIF('Journal Entries'!$B:$H,'COA Final KI 300719'!D634,'Journal Entries'!$H:$H),0)</f>
        <v>2218500</v>
      </c>
    </row>
    <row r="635" spans="2:6" hidden="1" outlineLevel="2" x14ac:dyDescent="0.15">
      <c r="B635" s="8"/>
      <c r="C635" s="3"/>
      <c r="D635" s="2">
        <v>136104</v>
      </c>
      <c r="E635" s="3" t="s">
        <v>1702</v>
      </c>
      <c r="F635" s="38">
        <f ca="1">IFERROR(SUMIF('Journal Entries'!$B:$H,'COA Final KI 300719'!D635,'Journal Entries'!$H:$H),0)</f>
        <v>50694000</v>
      </c>
    </row>
    <row r="636" spans="2:6" hidden="1" outlineLevel="2" x14ac:dyDescent="0.15">
      <c r="B636" s="8"/>
      <c r="C636" s="3"/>
      <c r="D636" s="2">
        <v>136105</v>
      </c>
      <c r="E636" s="3" t="s">
        <v>1703</v>
      </c>
      <c r="F636" s="38">
        <f ca="1">IFERROR(SUMIF('Journal Entries'!$B:$H,'COA Final KI 300719'!D636,'Journal Entries'!$H:$H),0)</f>
        <v>750000</v>
      </c>
    </row>
    <row r="637" spans="2:6" hidden="1" outlineLevel="2" x14ac:dyDescent="0.15">
      <c r="B637" s="8"/>
      <c r="C637" s="3"/>
      <c r="D637" s="2">
        <v>136106</v>
      </c>
      <c r="E637" s="3" t="s">
        <v>1704</v>
      </c>
      <c r="F637" s="38">
        <f ca="1">IFERROR(SUMIF('Journal Entries'!$B:$H,'COA Final KI 300719'!D637,'Journal Entries'!$H:$H),0)</f>
        <v>17900000</v>
      </c>
    </row>
    <row r="638" spans="2:6" hidden="1" outlineLevel="2" x14ac:dyDescent="0.15">
      <c r="B638" s="8"/>
      <c r="C638" s="3"/>
      <c r="D638" s="2">
        <v>136107</v>
      </c>
      <c r="E638" s="3" t="s">
        <v>1705</v>
      </c>
      <c r="F638" s="38">
        <f ca="1">IFERROR(SUMIF('Journal Entries'!$B:$H,'COA Final KI 300719'!D638,'Journal Entries'!$H:$H),0)</f>
        <v>10075000</v>
      </c>
    </row>
    <row r="639" spans="2:6" hidden="1" outlineLevel="2" x14ac:dyDescent="0.15">
      <c r="B639" s="8"/>
      <c r="C639" s="3"/>
      <c r="D639" s="2">
        <v>136108</v>
      </c>
      <c r="E639" s="3" t="s">
        <v>1706</v>
      </c>
      <c r="F639" s="38">
        <f ca="1">IFERROR(SUMIF('Journal Entries'!$B:$H,'COA Final KI 300719'!D639,'Journal Entries'!$H:$H),0)</f>
        <v>9315000</v>
      </c>
    </row>
    <row r="640" spans="2:6" hidden="1" outlineLevel="2" x14ac:dyDescent="0.15">
      <c r="B640" s="8"/>
      <c r="C640" s="3"/>
      <c r="D640" s="2">
        <v>136109</v>
      </c>
      <c r="E640" s="3" t="s">
        <v>1707</v>
      </c>
      <c r="F640" s="38">
        <f ca="1">IFERROR(SUMIF('Journal Entries'!$B:$H,'COA Final KI 300719'!D640,'Journal Entries'!$H:$H),0)</f>
        <v>22725000</v>
      </c>
    </row>
    <row r="641" spans="2:6" hidden="1" outlineLevel="2" x14ac:dyDescent="0.15">
      <c r="B641" s="8"/>
      <c r="C641" s="3"/>
      <c r="D641" s="2">
        <v>136110</v>
      </c>
      <c r="E641" s="3" t="s">
        <v>1708</v>
      </c>
      <c r="F641" s="38">
        <f ca="1">IFERROR(SUMIF('Journal Entries'!$B:$H,'COA Final KI 300719'!D641,'Journal Entries'!$H:$H),0)</f>
        <v>5610000</v>
      </c>
    </row>
    <row r="642" spans="2:6" hidden="1" outlineLevel="2" x14ac:dyDescent="0.15">
      <c r="B642" s="8"/>
      <c r="C642" s="3"/>
      <c r="D642" s="2">
        <v>136111</v>
      </c>
      <c r="E642" s="3" t="s">
        <v>1709</v>
      </c>
      <c r="F642" s="38">
        <f ca="1">IFERROR(SUMIF('Journal Entries'!$B:$H,'COA Final KI 300719'!D642,'Journal Entries'!$H:$H),0)</f>
        <v>1590909</v>
      </c>
    </row>
    <row r="643" spans="2:6" hidden="1" outlineLevel="2" x14ac:dyDescent="0.15">
      <c r="B643" s="8"/>
      <c r="C643" s="3"/>
      <c r="D643" s="2">
        <v>136112</v>
      </c>
      <c r="E643" s="3" t="s">
        <v>1710</v>
      </c>
      <c r="F643" s="38">
        <f ca="1">IFERROR(SUMIF('Journal Entries'!$B:$H,'COA Final KI 300719'!D643,'Journal Entries'!$H:$H),0)</f>
        <v>0</v>
      </c>
    </row>
    <row r="644" spans="2:6" hidden="1" outlineLevel="2" x14ac:dyDescent="0.15">
      <c r="B644" s="8"/>
      <c r="C644" s="3"/>
      <c r="D644" s="2">
        <v>136113</v>
      </c>
      <c r="E644" s="3" t="s">
        <v>1711</v>
      </c>
      <c r="F644" s="38">
        <f ca="1">IFERROR(SUMIF('Journal Entries'!$B:$H,'COA Final KI 300719'!D644,'Journal Entries'!$H:$H),0)</f>
        <v>0</v>
      </c>
    </row>
    <row r="645" spans="2:6" hidden="1" outlineLevel="2" x14ac:dyDescent="0.15">
      <c r="B645" s="8"/>
      <c r="C645" s="3"/>
      <c r="D645" s="2">
        <v>136114</v>
      </c>
      <c r="E645" s="3" t="s">
        <v>1712</v>
      </c>
      <c r="F645" s="38">
        <f ca="1">IFERROR(SUMIF('Journal Entries'!$B:$H,'COA Final KI 300719'!D645,'Journal Entries'!$H:$H),0)</f>
        <v>0</v>
      </c>
    </row>
    <row r="646" spans="2:6" hidden="1" outlineLevel="2" x14ac:dyDescent="0.15">
      <c r="B646" s="8"/>
      <c r="C646" s="3"/>
      <c r="D646" s="2">
        <v>136115</v>
      </c>
      <c r="E646" s="3" t="s">
        <v>1713</v>
      </c>
      <c r="F646" s="38">
        <f ca="1">IFERROR(SUMIF('Journal Entries'!$B:$H,'COA Final KI 300719'!D646,'Journal Entries'!$H:$H),0)</f>
        <v>0</v>
      </c>
    </row>
    <row r="647" spans="2:6" hidden="1" outlineLevel="2" x14ac:dyDescent="0.15">
      <c r="B647" s="8"/>
      <c r="C647" s="3"/>
      <c r="D647" s="2">
        <v>136116</v>
      </c>
      <c r="E647" s="3" t="s">
        <v>1714</v>
      </c>
      <c r="F647" s="38">
        <f ca="1">IFERROR(SUMIF('Journal Entries'!$B:$H,'COA Final KI 300719'!D647,'Journal Entries'!$H:$H),0)</f>
        <v>9125000</v>
      </c>
    </row>
    <row r="648" spans="2:6" hidden="1" outlineLevel="2" x14ac:dyDescent="0.15">
      <c r="B648" s="8"/>
      <c r="C648" s="3"/>
      <c r="D648" s="2">
        <v>136117</v>
      </c>
      <c r="E648" s="3" t="s">
        <v>1715</v>
      </c>
      <c r="F648" s="38">
        <f ca="1">IFERROR(SUMIF('Journal Entries'!$B:$H,'COA Final KI 300719'!D648,'Journal Entries'!$H:$H),0)</f>
        <v>0</v>
      </c>
    </row>
    <row r="649" spans="2:6" hidden="1" outlineLevel="2" x14ac:dyDescent="0.15">
      <c r="B649" s="8"/>
      <c r="C649" s="3"/>
      <c r="D649" s="2">
        <v>136118</v>
      </c>
      <c r="E649" s="3" t="s">
        <v>1716</v>
      </c>
      <c r="F649" s="38">
        <f ca="1">IFERROR(SUMIF('Journal Entries'!$B:$H,'COA Final KI 300719'!D649,'Journal Entries'!$H:$H),0)</f>
        <v>8755000</v>
      </c>
    </row>
    <row r="650" spans="2:6" hidden="1" outlineLevel="2" x14ac:dyDescent="0.15">
      <c r="B650" s="8"/>
      <c r="C650" s="3"/>
      <c r="D650" s="2">
        <v>136119</v>
      </c>
      <c r="E650" s="3" t="s">
        <v>1717</v>
      </c>
      <c r="F650" s="38">
        <f ca="1">IFERROR(SUMIF('Journal Entries'!$B:$H,'COA Final KI 300719'!D650,'Journal Entries'!$H:$H),0)</f>
        <v>0</v>
      </c>
    </row>
    <row r="651" spans="2:6" hidden="1" outlineLevel="2" x14ac:dyDescent="0.15">
      <c r="B651" s="8"/>
      <c r="C651" s="3"/>
      <c r="D651" s="2">
        <v>136120</v>
      </c>
      <c r="E651" s="3" t="s">
        <v>1718</v>
      </c>
      <c r="F651" s="38">
        <f ca="1">IFERROR(SUMIF('Journal Entries'!$B:$H,'COA Final KI 300719'!D651,'Journal Entries'!$H:$H),0)</f>
        <v>35330000</v>
      </c>
    </row>
    <row r="652" spans="2:6" hidden="1" outlineLevel="2" x14ac:dyDescent="0.15">
      <c r="B652" s="8"/>
      <c r="C652" s="3"/>
      <c r="D652" s="2">
        <v>136121</v>
      </c>
      <c r="E652" s="3" t="s">
        <v>1719</v>
      </c>
      <c r="F652" s="38">
        <f ca="1">IFERROR(SUMIF('Journal Entries'!$B:$H,'COA Final KI 300719'!D652,'Journal Entries'!$H:$H),0)</f>
        <v>108430000</v>
      </c>
    </row>
    <row r="653" spans="2:6" hidden="1" outlineLevel="2" x14ac:dyDescent="0.15">
      <c r="B653" s="8"/>
      <c r="C653" s="3"/>
      <c r="D653" s="2">
        <v>136122</v>
      </c>
      <c r="E653" s="3" t="s">
        <v>1720</v>
      </c>
      <c r="F653" s="38">
        <f ca="1">IFERROR(SUMIF('Journal Entries'!$B:$H,'COA Final KI 300719'!D653,'Journal Entries'!$H:$H),0)</f>
        <v>102960000</v>
      </c>
    </row>
    <row r="654" spans="2:6" hidden="1" outlineLevel="2" x14ac:dyDescent="0.15">
      <c r="B654" s="8"/>
      <c r="C654" s="3"/>
      <c r="D654" s="2">
        <v>136123</v>
      </c>
      <c r="E654" s="3" t="s">
        <v>1721</v>
      </c>
      <c r="F654" s="38">
        <f ca="1">IFERROR(SUMIF('Journal Entries'!$B:$H,'COA Final KI 300719'!D654,'Journal Entries'!$H:$H),0)</f>
        <v>61062500</v>
      </c>
    </row>
    <row r="655" spans="2:6" hidden="1" outlineLevel="2" x14ac:dyDescent="0.15">
      <c r="B655" s="8"/>
      <c r="C655" s="3"/>
      <c r="D655" s="2">
        <v>136124</v>
      </c>
      <c r="E655" s="3" t="s">
        <v>1722</v>
      </c>
      <c r="F655" s="38">
        <f ca="1">IFERROR(SUMIF('Journal Entries'!$B:$H,'COA Final KI 300719'!D655,'Journal Entries'!$H:$H),0)</f>
        <v>93447500</v>
      </c>
    </row>
    <row r="656" spans="2:6" hidden="1" outlineLevel="2" x14ac:dyDescent="0.15">
      <c r="B656" s="8"/>
      <c r="C656" s="3"/>
      <c r="D656" s="2">
        <v>136125</v>
      </c>
      <c r="E656" s="3" t="s">
        <v>1723</v>
      </c>
      <c r="F656" s="38">
        <f ca="1">IFERROR(SUMIF('Journal Entries'!$B:$H,'COA Final KI 300719'!D656,'Journal Entries'!$H:$H),0)</f>
        <v>63930000</v>
      </c>
    </row>
    <row r="657" spans="2:6" hidden="1" outlineLevel="2" x14ac:dyDescent="0.15">
      <c r="B657" s="8"/>
      <c r="C657" s="3"/>
      <c r="D657" s="2">
        <v>136126</v>
      </c>
      <c r="E657" s="3" t="s">
        <v>1724</v>
      </c>
      <c r="F657" s="38">
        <f ca="1">IFERROR(SUMIF('Journal Entries'!$B:$H,'COA Final KI 300719'!D657,'Journal Entries'!$H:$H),0)</f>
        <v>46992500</v>
      </c>
    </row>
    <row r="658" spans="2:6" hidden="1" outlineLevel="2" x14ac:dyDescent="0.15">
      <c r="B658" s="8"/>
      <c r="C658" s="3"/>
      <c r="D658" s="2">
        <v>136127</v>
      </c>
      <c r="E658" s="3" t="s">
        <v>1725</v>
      </c>
      <c r="F658" s="38">
        <f ca="1">IFERROR(SUMIF('Journal Entries'!$B:$H,'COA Final KI 300719'!D658,'Journal Entries'!$H:$H),0)</f>
        <v>115182500</v>
      </c>
    </row>
    <row r="659" spans="2:6" hidden="1" outlineLevel="2" x14ac:dyDescent="0.15">
      <c r="B659" s="8"/>
      <c r="C659" s="3"/>
      <c r="D659" s="2">
        <v>136128</v>
      </c>
      <c r="E659" s="3" t="s">
        <v>1726</v>
      </c>
      <c r="F659" s="38">
        <f ca="1">IFERROR(SUMIF('Journal Entries'!$B:$H,'COA Final KI 300719'!D659,'Journal Entries'!$H:$H),0)</f>
        <v>40875000</v>
      </c>
    </row>
    <row r="660" spans="2:6" hidden="1" outlineLevel="2" x14ac:dyDescent="0.15">
      <c r="B660" s="8"/>
      <c r="C660" s="3"/>
      <c r="D660" s="2">
        <v>136129</v>
      </c>
      <c r="E660" s="3" t="s">
        <v>1727</v>
      </c>
      <c r="F660" s="38">
        <f ca="1">IFERROR(SUMIF('Journal Entries'!$B:$H,'COA Final KI 300719'!D660,'Journal Entries'!$H:$H),0)</f>
        <v>50750000</v>
      </c>
    </row>
    <row r="661" spans="2:6" hidden="1" outlineLevel="2" x14ac:dyDescent="0.15">
      <c r="B661" s="8"/>
      <c r="C661" s="3"/>
      <c r="D661" s="2">
        <v>136130</v>
      </c>
      <c r="E661" s="3" t="s">
        <v>1728</v>
      </c>
      <c r="F661" s="38">
        <f ca="1">IFERROR(SUMIF('Journal Entries'!$B:$H,'COA Final KI 300719'!D661,'Journal Entries'!$H:$H),0)</f>
        <v>44100000</v>
      </c>
    </row>
    <row r="662" spans="2:6" hidden="1" outlineLevel="2" x14ac:dyDescent="0.15">
      <c r="B662" s="8"/>
      <c r="C662" s="3"/>
      <c r="D662" s="2">
        <v>136131</v>
      </c>
      <c r="E662" s="3" t="s">
        <v>1729</v>
      </c>
      <c r="F662" s="38">
        <f ca="1">IFERROR(SUMIF('Journal Entries'!$B:$H,'COA Final KI 300719'!D662,'Journal Entries'!$H:$H),0)</f>
        <v>0</v>
      </c>
    </row>
    <row r="663" spans="2:6" hidden="1" outlineLevel="2" x14ac:dyDescent="0.15">
      <c r="B663" s="8"/>
      <c r="C663" s="3"/>
      <c r="D663" s="2">
        <v>136132</v>
      </c>
      <c r="E663" s="3" t="s">
        <v>1730</v>
      </c>
      <c r="F663" s="38">
        <f ca="1">IFERROR(SUMIF('Journal Entries'!$B:$H,'COA Final KI 300719'!D663,'Journal Entries'!$H:$H),0)</f>
        <v>110617500</v>
      </c>
    </row>
    <row r="664" spans="2:6" hidden="1" outlineLevel="2" x14ac:dyDescent="0.15">
      <c r="B664" s="8"/>
      <c r="C664" s="3"/>
      <c r="D664" s="2">
        <v>136133</v>
      </c>
      <c r="E664" s="3" t="s">
        <v>1731</v>
      </c>
      <c r="F664" s="38">
        <f ca="1">IFERROR(SUMIF('Journal Entries'!$B:$H,'COA Final KI 300719'!D664,'Journal Entries'!$H:$H),0)</f>
        <v>68901000</v>
      </c>
    </row>
    <row r="665" spans="2:6" hidden="1" outlineLevel="2" x14ac:dyDescent="0.15">
      <c r="B665" s="8"/>
      <c r="C665" s="3"/>
      <c r="D665" s="2">
        <v>136134</v>
      </c>
      <c r="E665" s="3" t="s">
        <v>1732</v>
      </c>
      <c r="F665" s="38">
        <f ca="1">IFERROR(SUMIF('Journal Entries'!$B:$H,'COA Final KI 300719'!D665,'Journal Entries'!$H:$H),0)</f>
        <v>105350000</v>
      </c>
    </row>
    <row r="666" spans="2:6" hidden="1" outlineLevel="2" x14ac:dyDescent="0.15">
      <c r="B666" s="8"/>
      <c r="C666" s="3"/>
      <c r="D666" s="2">
        <v>136135</v>
      </c>
      <c r="E666" s="3" t="s">
        <v>1733</v>
      </c>
      <c r="F666" s="38">
        <f ca="1">IFERROR(SUMIF('Journal Entries'!$B:$H,'COA Final KI 300719'!D666,'Journal Entries'!$H:$H),0)</f>
        <v>0</v>
      </c>
    </row>
    <row r="667" spans="2:6" hidden="1" outlineLevel="2" x14ac:dyDescent="0.15">
      <c r="B667" s="8"/>
      <c r="C667" s="3"/>
      <c r="D667" s="2">
        <v>136136</v>
      </c>
      <c r="E667" s="3" t="s">
        <v>1734</v>
      </c>
      <c r="F667" s="38">
        <f ca="1">IFERROR(SUMIF('Journal Entries'!$B:$H,'COA Final KI 300719'!D667,'Journal Entries'!$H:$H),0)</f>
        <v>0</v>
      </c>
    </row>
    <row r="668" spans="2:6" hidden="1" outlineLevel="2" x14ac:dyDescent="0.15">
      <c r="B668" s="8"/>
      <c r="C668" s="3"/>
      <c r="D668" s="2">
        <v>136137</v>
      </c>
      <c r="E668" s="3" t="s">
        <v>1735</v>
      </c>
      <c r="F668" s="38">
        <f ca="1">IFERROR(SUMIF('Journal Entries'!$B:$H,'COA Final KI 300719'!D668,'Journal Entries'!$H:$H),0)</f>
        <v>2850000</v>
      </c>
    </row>
    <row r="669" spans="2:6" hidden="1" outlineLevel="2" x14ac:dyDescent="0.15">
      <c r="B669" s="8"/>
      <c r="C669" s="3"/>
      <c r="D669" s="2">
        <v>136138</v>
      </c>
      <c r="E669" s="3" t="s">
        <v>1736</v>
      </c>
      <c r="F669" s="38">
        <f ca="1">IFERROR(SUMIF('Journal Entries'!$B:$H,'COA Final KI 300719'!D669,'Journal Entries'!$H:$H),0)</f>
        <v>0</v>
      </c>
    </row>
    <row r="670" spans="2:6" hidden="1" outlineLevel="2" x14ac:dyDescent="0.15">
      <c r="B670" s="8"/>
      <c r="C670" s="3"/>
      <c r="D670" s="2">
        <v>136139</v>
      </c>
      <c r="E670" s="3" t="s">
        <v>1737</v>
      </c>
      <c r="F670" s="38">
        <f ca="1">IFERROR(SUMIF('Journal Entries'!$B:$H,'COA Final KI 300719'!D670,'Journal Entries'!$H:$H),0)</f>
        <v>36900000</v>
      </c>
    </row>
    <row r="671" spans="2:6" hidden="1" outlineLevel="2" x14ac:dyDescent="0.15">
      <c r="B671" s="8"/>
      <c r="C671" s="3"/>
      <c r="D671" s="2">
        <v>136140</v>
      </c>
      <c r="E671" s="3" t="s">
        <v>1738</v>
      </c>
      <c r="F671" s="38">
        <f ca="1">IFERROR(SUMIF('Journal Entries'!$B:$H,'COA Final KI 300719'!D671,'Journal Entries'!$H:$H),0)</f>
        <v>35625000</v>
      </c>
    </row>
    <row r="672" spans="2:6" hidden="1" outlineLevel="2" x14ac:dyDescent="0.15">
      <c r="B672" s="8"/>
      <c r="C672" s="3"/>
      <c r="D672" s="2">
        <v>136141</v>
      </c>
      <c r="E672" s="3" t="s">
        <v>1739</v>
      </c>
      <c r="F672" s="38">
        <f ca="1">IFERROR(SUMIF('Journal Entries'!$B:$H,'COA Final KI 300719'!D672,'Journal Entries'!$H:$H),0)</f>
        <v>37500000</v>
      </c>
    </row>
    <row r="673" spans="2:6" hidden="1" outlineLevel="2" x14ac:dyDescent="0.15">
      <c r="B673" s="8"/>
      <c r="C673" s="3"/>
      <c r="D673" s="2">
        <v>136142</v>
      </c>
      <c r="E673" s="3" t="s">
        <v>1740</v>
      </c>
      <c r="F673" s="38">
        <f ca="1">IFERROR(SUMIF('Journal Entries'!$B:$H,'COA Final KI 300719'!D673,'Journal Entries'!$H:$H),0)</f>
        <v>1125000</v>
      </c>
    </row>
    <row r="674" spans="2:6" hidden="1" outlineLevel="2" x14ac:dyDescent="0.15">
      <c r="B674" s="8"/>
      <c r="C674" s="3"/>
      <c r="D674" s="2">
        <v>136143</v>
      </c>
      <c r="E674" s="3" t="s">
        <v>1741</v>
      </c>
      <c r="F674" s="38">
        <f ca="1">IFERROR(SUMIF('Journal Entries'!$B:$H,'COA Final KI 300719'!D674,'Journal Entries'!$H:$H),0)</f>
        <v>32900000</v>
      </c>
    </row>
    <row r="675" spans="2:6" hidden="1" outlineLevel="2" x14ac:dyDescent="0.15">
      <c r="B675" s="8"/>
      <c r="C675" s="3"/>
      <c r="D675" s="2">
        <v>136144</v>
      </c>
      <c r="E675" s="3" t="s">
        <v>1742</v>
      </c>
      <c r="F675" s="38">
        <f ca="1">IFERROR(SUMIF('Journal Entries'!$B:$H,'COA Final KI 300719'!D675,'Journal Entries'!$H:$H),0)</f>
        <v>1507500</v>
      </c>
    </row>
    <row r="676" spans="2:6" hidden="1" outlineLevel="2" x14ac:dyDescent="0.15">
      <c r="B676" s="8"/>
      <c r="C676" s="3"/>
      <c r="D676" s="2">
        <v>136145</v>
      </c>
      <c r="E676" s="3" t="s">
        <v>1743</v>
      </c>
      <c r="F676" s="38">
        <f ca="1">IFERROR(SUMIF('Journal Entries'!$B:$H,'COA Final KI 300719'!D676,'Journal Entries'!$H:$H),0)</f>
        <v>18046875</v>
      </c>
    </row>
    <row r="677" spans="2:6" hidden="1" outlineLevel="2" x14ac:dyDescent="0.15">
      <c r="B677" s="8"/>
      <c r="C677" s="3"/>
      <c r="D677" s="2">
        <v>136146</v>
      </c>
      <c r="E677" s="3" t="s">
        <v>1744</v>
      </c>
      <c r="F677" s="38">
        <f ca="1">IFERROR(SUMIF('Journal Entries'!$B:$H,'COA Final KI 300719'!D677,'Journal Entries'!$H:$H),0)</f>
        <v>0</v>
      </c>
    </row>
    <row r="678" spans="2:6" hidden="1" outlineLevel="2" x14ac:dyDescent="0.15">
      <c r="B678" s="8"/>
      <c r="C678" s="3"/>
      <c r="D678" s="2">
        <v>136147</v>
      </c>
      <c r="E678" s="3" t="s">
        <v>1745</v>
      </c>
      <c r="F678" s="38">
        <f ca="1">IFERROR(SUMIF('Journal Entries'!$B:$H,'COA Final KI 300719'!D678,'Journal Entries'!$H:$H),0)</f>
        <v>14614000</v>
      </c>
    </row>
    <row r="679" spans="2:6" hidden="1" outlineLevel="2" x14ac:dyDescent="0.15">
      <c r="B679" s="8"/>
      <c r="C679" s="3"/>
      <c r="D679" s="2">
        <v>136148</v>
      </c>
      <c r="E679" s="3" t="s">
        <v>1746</v>
      </c>
      <c r="F679" s="38">
        <f ca="1">IFERROR(SUMIF('Journal Entries'!$B:$H,'COA Final KI 300719'!D679,'Journal Entries'!$H:$H),0)</f>
        <v>17699000</v>
      </c>
    </row>
    <row r="680" spans="2:6" hidden="1" outlineLevel="2" x14ac:dyDescent="0.15">
      <c r="B680" s="8"/>
      <c r="C680" s="3"/>
      <c r="D680" s="2">
        <v>136149</v>
      </c>
      <c r="E680" s="3" t="s">
        <v>1747</v>
      </c>
      <c r="F680" s="38">
        <f ca="1">IFERROR(SUMIF('Journal Entries'!$B:$H,'COA Final KI 300719'!D680,'Journal Entries'!$H:$H),0)</f>
        <v>2275000</v>
      </c>
    </row>
    <row r="681" spans="2:6" hidden="1" outlineLevel="2" x14ac:dyDescent="0.15">
      <c r="B681" s="8"/>
      <c r="C681" s="3"/>
      <c r="D681" s="2">
        <v>136150</v>
      </c>
      <c r="E681" s="3" t="s">
        <v>1748</v>
      </c>
      <c r="F681" s="38">
        <f ca="1">IFERROR(SUMIF('Journal Entries'!$B:$H,'COA Final KI 300719'!D681,'Journal Entries'!$H:$H),0)</f>
        <v>0</v>
      </c>
    </row>
    <row r="682" spans="2:6" hidden="1" outlineLevel="2" x14ac:dyDescent="0.15">
      <c r="B682" s="8"/>
      <c r="C682" s="3"/>
      <c r="D682" s="2">
        <v>136151</v>
      </c>
      <c r="E682" s="3" t="s">
        <v>1749</v>
      </c>
      <c r="F682" s="38">
        <f ca="1">IFERROR(SUMIF('Journal Entries'!$B:$H,'COA Final KI 300719'!D682,'Journal Entries'!$H:$H),0)</f>
        <v>-21000000</v>
      </c>
    </row>
    <row r="683" spans="2:6" hidden="1" outlineLevel="2" x14ac:dyDescent="0.15">
      <c r="B683" s="8"/>
      <c r="C683" s="3"/>
      <c r="D683" s="2">
        <v>136152</v>
      </c>
      <c r="E683" s="3" t="s">
        <v>1750</v>
      </c>
      <c r="F683" s="38">
        <f ca="1">IFERROR(SUMIF('Journal Entries'!$B:$H,'COA Final KI 300719'!D683,'Journal Entries'!$H:$H),0)</f>
        <v>-725000</v>
      </c>
    </row>
    <row r="684" spans="2:6" hidden="1" outlineLevel="2" x14ac:dyDescent="0.15">
      <c r="B684" s="8"/>
      <c r="C684" s="3"/>
      <c r="D684" s="2">
        <v>136153</v>
      </c>
      <c r="E684" s="3" t="s">
        <v>1751</v>
      </c>
      <c r="F684" s="38">
        <f ca="1">IFERROR(SUMIF('Journal Entries'!$B:$H,'COA Final KI 300719'!D684,'Journal Entries'!$H:$H),0)</f>
        <v>7225000</v>
      </c>
    </row>
    <row r="685" spans="2:6" hidden="1" outlineLevel="2" x14ac:dyDescent="0.15">
      <c r="B685" s="8"/>
      <c r="C685" s="3"/>
      <c r="D685" s="2">
        <v>136154</v>
      </c>
      <c r="E685" s="3" t="s">
        <v>1752</v>
      </c>
      <c r="F685" s="38">
        <f ca="1">IFERROR(SUMIF('Journal Entries'!$B:$H,'COA Final KI 300719'!D685,'Journal Entries'!$H:$H),0)</f>
        <v>21750000</v>
      </c>
    </row>
    <row r="686" spans="2:6" hidden="1" outlineLevel="2" x14ac:dyDescent="0.15">
      <c r="B686" s="8"/>
      <c r="C686" s="3"/>
      <c r="D686" s="2">
        <v>136155</v>
      </c>
      <c r="E686" s="3" t="s">
        <v>1753</v>
      </c>
      <c r="F686" s="38">
        <f ca="1">IFERROR(SUMIF('Journal Entries'!$B:$H,'COA Final KI 300719'!D686,'Journal Entries'!$H:$H),0)</f>
        <v>20925000</v>
      </c>
    </row>
    <row r="687" spans="2:6" hidden="1" outlineLevel="2" x14ac:dyDescent="0.15">
      <c r="B687" s="8"/>
      <c r="C687" s="3"/>
      <c r="D687" s="2">
        <v>136156</v>
      </c>
      <c r="E687" s="3" t="s">
        <v>1754</v>
      </c>
      <c r="F687" s="38">
        <f ca="1">IFERROR(SUMIF('Journal Entries'!$B:$H,'COA Final KI 300719'!D687,'Journal Entries'!$H:$H),0)</f>
        <v>42630000</v>
      </c>
    </row>
    <row r="688" spans="2:6" hidden="1" outlineLevel="2" x14ac:dyDescent="0.15">
      <c r="B688" s="8"/>
      <c r="C688" s="3"/>
      <c r="D688" s="2">
        <v>136157</v>
      </c>
      <c r="E688" s="3" t="s">
        <v>1755</v>
      </c>
      <c r="F688" s="38">
        <f ca="1">IFERROR(SUMIF('Journal Entries'!$B:$H,'COA Final KI 300719'!D688,'Journal Entries'!$H:$H),0)</f>
        <v>48339375</v>
      </c>
    </row>
    <row r="689" spans="2:6" hidden="1" outlineLevel="2" x14ac:dyDescent="0.15">
      <c r="B689" s="8"/>
      <c r="C689" s="3"/>
      <c r="D689" s="2">
        <v>136158</v>
      </c>
      <c r="E689" s="3" t="s">
        <v>1756</v>
      </c>
      <c r="F689" s="38">
        <f ca="1">IFERROR(SUMIF('Journal Entries'!$B:$H,'COA Final KI 300719'!D689,'Journal Entries'!$H:$H),0)</f>
        <v>-6780382</v>
      </c>
    </row>
    <row r="690" spans="2:6" hidden="1" outlineLevel="2" x14ac:dyDescent="0.15">
      <c r="B690" s="8"/>
      <c r="C690" s="3"/>
      <c r="D690" s="2">
        <v>136159</v>
      </c>
      <c r="E690" s="3" t="s">
        <v>1757</v>
      </c>
      <c r="F690" s="38">
        <f ca="1">IFERROR(SUMIF('Journal Entries'!$B:$H,'COA Final KI 300719'!D690,'Journal Entries'!$H:$H),0)</f>
        <v>8636250</v>
      </c>
    </row>
    <row r="691" spans="2:6" hidden="1" outlineLevel="2" x14ac:dyDescent="0.15">
      <c r="B691" s="8"/>
      <c r="C691" s="3"/>
      <c r="D691" s="2">
        <v>136160</v>
      </c>
      <c r="E691" s="3" t="s">
        <v>1758</v>
      </c>
      <c r="F691" s="38">
        <f ca="1">IFERROR(SUMIF('Journal Entries'!$B:$H,'COA Final KI 300719'!D691,'Journal Entries'!$H:$H),0)</f>
        <v>43576594</v>
      </c>
    </row>
    <row r="692" spans="2:6" hidden="1" outlineLevel="2" x14ac:dyDescent="0.15">
      <c r="B692" s="8"/>
      <c r="C692" s="3"/>
      <c r="D692" s="2">
        <v>136161</v>
      </c>
      <c r="E692" s="3" t="s">
        <v>1759</v>
      </c>
      <c r="F692" s="38">
        <f ca="1">IFERROR(SUMIF('Journal Entries'!$B:$H,'COA Final KI 300719'!D692,'Journal Entries'!$H:$H),0)</f>
        <v>37332617</v>
      </c>
    </row>
    <row r="693" spans="2:6" hidden="1" outlineLevel="2" x14ac:dyDescent="0.15">
      <c r="B693" s="8"/>
      <c r="C693" s="3"/>
      <c r="D693" s="2">
        <v>136162</v>
      </c>
      <c r="E693" s="3" t="s">
        <v>1760</v>
      </c>
      <c r="F693" s="38">
        <f ca="1">IFERROR(SUMIF('Journal Entries'!$B:$H,'COA Final KI 300719'!D693,'Journal Entries'!$H:$H),0)</f>
        <v>58250000</v>
      </c>
    </row>
    <row r="694" spans="2:6" hidden="1" outlineLevel="2" x14ac:dyDescent="0.15">
      <c r="B694" s="8"/>
      <c r="C694" s="3"/>
      <c r="D694" s="2">
        <v>136163</v>
      </c>
      <c r="E694" s="3" t="s">
        <v>1761</v>
      </c>
      <c r="F694" s="38">
        <f ca="1">IFERROR(SUMIF('Journal Entries'!$B:$H,'COA Final KI 300719'!D694,'Journal Entries'!$H:$H),0)</f>
        <v>55362500</v>
      </c>
    </row>
    <row r="695" spans="2:6" hidden="1" outlineLevel="2" x14ac:dyDescent="0.15">
      <c r="B695" s="8"/>
      <c r="C695" s="3"/>
      <c r="D695" s="2">
        <v>136164</v>
      </c>
      <c r="E695" s="3" t="s">
        <v>1762</v>
      </c>
      <c r="F695" s="38">
        <f ca="1">IFERROR(SUMIF('Journal Entries'!$B:$H,'COA Final KI 300719'!D695,'Journal Entries'!$H:$H),0)</f>
        <v>42500000</v>
      </c>
    </row>
    <row r="696" spans="2:6" hidden="1" outlineLevel="2" x14ac:dyDescent="0.15">
      <c r="B696" s="8"/>
      <c r="C696" s="3"/>
      <c r="D696" s="2">
        <v>136165</v>
      </c>
      <c r="E696" s="3" t="s">
        <v>1763</v>
      </c>
      <c r="F696" s="38">
        <f ca="1">IFERROR(SUMIF('Journal Entries'!$B:$H,'COA Final KI 300719'!D696,'Journal Entries'!$H:$H),0)</f>
        <v>32640000</v>
      </c>
    </row>
    <row r="697" spans="2:6" hidden="1" outlineLevel="2" x14ac:dyDescent="0.15">
      <c r="B697" s="8"/>
      <c r="C697" s="3"/>
      <c r="D697" s="2">
        <v>136166</v>
      </c>
      <c r="E697" s="3" t="s">
        <v>1764</v>
      </c>
      <c r="F697" s="38">
        <f ca="1">IFERROR(SUMIF('Journal Entries'!$B:$H,'COA Final KI 300719'!D697,'Journal Entries'!$H:$H),0)</f>
        <v>58191000</v>
      </c>
    </row>
    <row r="698" spans="2:6" hidden="1" outlineLevel="2" x14ac:dyDescent="0.15">
      <c r="B698" s="8"/>
      <c r="C698" s="3"/>
      <c r="D698" s="2">
        <v>136167</v>
      </c>
      <c r="E698" s="3" t="s">
        <v>1765</v>
      </c>
      <c r="F698" s="38">
        <f ca="1">IFERROR(SUMIF('Journal Entries'!$B:$H,'COA Final KI 300719'!D698,'Journal Entries'!$H:$H),0)</f>
        <v>133450000</v>
      </c>
    </row>
    <row r="699" spans="2:6" hidden="1" outlineLevel="2" x14ac:dyDescent="0.15">
      <c r="B699" s="8"/>
      <c r="C699" s="3"/>
      <c r="D699" s="2">
        <v>136168</v>
      </c>
      <c r="E699" s="3" t="s">
        <v>1766</v>
      </c>
      <c r="F699" s="38">
        <f ca="1">IFERROR(SUMIF('Journal Entries'!$B:$H,'COA Final KI 300719'!D699,'Journal Entries'!$H:$H),0)</f>
        <v>148920000</v>
      </c>
    </row>
    <row r="700" spans="2:6" hidden="1" outlineLevel="2" x14ac:dyDescent="0.15">
      <c r="B700" s="8"/>
      <c r="C700" s="3"/>
      <c r="D700" s="2">
        <v>136169</v>
      </c>
      <c r="E700" s="3" t="s">
        <v>1767</v>
      </c>
      <c r="F700" s="38">
        <f ca="1">IFERROR(SUMIF('Journal Entries'!$B:$H,'COA Final KI 300719'!D700,'Journal Entries'!$H:$H),0)</f>
        <v>88400000</v>
      </c>
    </row>
    <row r="701" spans="2:6" hidden="1" outlineLevel="2" x14ac:dyDescent="0.15">
      <c r="B701" s="8"/>
      <c r="C701" s="3"/>
      <c r="D701" s="2">
        <v>136170</v>
      </c>
      <c r="E701" s="3" t="s">
        <v>1768</v>
      </c>
      <c r="F701" s="38">
        <f ca="1">IFERROR(SUMIF('Journal Entries'!$B:$H,'COA Final KI 300719'!D701,'Journal Entries'!$H:$H),0)</f>
        <v>0</v>
      </c>
    </row>
    <row r="702" spans="2:6" hidden="1" outlineLevel="2" x14ac:dyDescent="0.15">
      <c r="B702" s="8"/>
      <c r="C702" s="3"/>
      <c r="D702" s="2">
        <v>136171</v>
      </c>
      <c r="E702" s="3" t="s">
        <v>1769</v>
      </c>
      <c r="F702" s="38">
        <f ca="1">IFERROR(SUMIF('Journal Entries'!$B:$H,'COA Final KI 300719'!D702,'Journal Entries'!$H:$H),0)</f>
        <v>0</v>
      </c>
    </row>
    <row r="703" spans="2:6" hidden="1" outlineLevel="2" x14ac:dyDescent="0.15">
      <c r="B703" s="8"/>
      <c r="C703" s="3"/>
      <c r="D703" s="2">
        <v>136172</v>
      </c>
      <c r="E703" s="3" t="s">
        <v>1770</v>
      </c>
      <c r="F703" s="38">
        <f ca="1">IFERROR(SUMIF('Journal Entries'!$B:$H,'COA Final KI 300719'!D703,'Journal Entries'!$H:$H),0)</f>
        <v>0</v>
      </c>
    </row>
    <row r="704" spans="2:6" hidden="1" outlineLevel="2" x14ac:dyDescent="0.15">
      <c r="B704" s="8"/>
      <c r="C704" s="3"/>
      <c r="D704" s="2">
        <v>136173</v>
      </c>
      <c r="E704" s="3" t="s">
        <v>1771</v>
      </c>
      <c r="F704" s="38">
        <f ca="1">IFERROR(SUMIF('Journal Entries'!$B:$H,'COA Final KI 300719'!D704,'Journal Entries'!$H:$H),0)</f>
        <v>0</v>
      </c>
    </row>
    <row r="705" spans="2:6" hidden="1" outlineLevel="2" x14ac:dyDescent="0.15">
      <c r="B705" s="8"/>
      <c r="C705" s="3"/>
      <c r="D705" s="2">
        <v>136174</v>
      </c>
      <c r="E705" s="3" t="s">
        <v>1772</v>
      </c>
      <c r="F705" s="38">
        <f ca="1">IFERROR(SUMIF('Journal Entries'!$B:$H,'COA Final KI 300719'!D705,'Journal Entries'!$H:$H),0)</f>
        <v>0</v>
      </c>
    </row>
    <row r="706" spans="2:6" hidden="1" outlineLevel="2" x14ac:dyDescent="0.15">
      <c r="B706" s="8"/>
      <c r="C706" s="3"/>
      <c r="D706" s="2">
        <v>136175</v>
      </c>
      <c r="E706" s="3" t="s">
        <v>1773</v>
      </c>
      <c r="F706" s="38">
        <f ca="1">IFERROR(SUMIF('Journal Entries'!$B:$H,'COA Final KI 300719'!D706,'Journal Entries'!$H:$H),0)</f>
        <v>1921875</v>
      </c>
    </row>
    <row r="707" spans="2:6" hidden="1" outlineLevel="2" x14ac:dyDescent="0.15">
      <c r="B707" s="8"/>
      <c r="C707" s="3"/>
      <c r="D707" s="2">
        <v>136176</v>
      </c>
      <c r="E707" s="3" t="s">
        <v>1774</v>
      </c>
      <c r="F707" s="38">
        <f ca="1">IFERROR(SUMIF('Journal Entries'!$B:$H,'COA Final KI 300719'!D707,'Journal Entries'!$H:$H),0)</f>
        <v>-1300000</v>
      </c>
    </row>
    <row r="708" spans="2:6" hidden="1" outlineLevel="2" x14ac:dyDescent="0.15">
      <c r="B708" s="8"/>
      <c r="C708" s="3"/>
      <c r="D708" s="2">
        <v>136177</v>
      </c>
      <c r="E708" s="3" t="s">
        <v>1775</v>
      </c>
      <c r="F708" s="38">
        <f ca="1">IFERROR(SUMIF('Journal Entries'!$B:$H,'COA Final KI 300719'!D708,'Journal Entries'!$H:$H),0)</f>
        <v>11700000</v>
      </c>
    </row>
    <row r="709" spans="2:6" hidden="1" outlineLevel="2" x14ac:dyDescent="0.15">
      <c r="B709" s="8"/>
      <c r="C709" s="3"/>
      <c r="D709" s="2">
        <v>136178</v>
      </c>
      <c r="E709" s="3" t="s">
        <v>1776</v>
      </c>
      <c r="F709" s="38">
        <f ca="1">IFERROR(SUMIF('Journal Entries'!$B:$H,'COA Final KI 300719'!D709,'Journal Entries'!$H:$H),0)</f>
        <v>6500000</v>
      </c>
    </row>
    <row r="710" spans="2:6" hidden="1" outlineLevel="2" x14ac:dyDescent="0.15">
      <c r="B710" s="8"/>
      <c r="C710" s="3"/>
      <c r="D710" s="2">
        <v>136179</v>
      </c>
      <c r="E710" s="3" t="s">
        <v>1777</v>
      </c>
      <c r="F710" s="38">
        <f ca="1">IFERROR(SUMIF('Journal Entries'!$B:$H,'COA Final KI 300719'!D710,'Journal Entries'!$H:$H),0)</f>
        <v>0</v>
      </c>
    </row>
    <row r="711" spans="2:6" hidden="1" outlineLevel="2" x14ac:dyDescent="0.15">
      <c r="B711" s="8"/>
      <c r="C711" s="3"/>
      <c r="D711" s="2">
        <v>136180</v>
      </c>
      <c r="E711" s="3" t="s">
        <v>1778</v>
      </c>
      <c r="F711" s="38">
        <f ca="1">IFERROR(SUMIF('Journal Entries'!$B:$H,'COA Final KI 300719'!D711,'Journal Entries'!$H:$H),0)</f>
        <v>0</v>
      </c>
    </row>
    <row r="712" spans="2:6" hidden="1" outlineLevel="2" x14ac:dyDescent="0.15">
      <c r="B712" s="8"/>
      <c r="C712" s="3"/>
      <c r="D712" s="2">
        <v>136181</v>
      </c>
      <c r="E712" s="3" t="s">
        <v>1779</v>
      </c>
      <c r="F712" s="38">
        <f ca="1">IFERROR(SUMIF('Journal Entries'!$B:$H,'COA Final KI 300719'!D712,'Journal Entries'!$H:$H),0)</f>
        <v>0</v>
      </c>
    </row>
    <row r="713" spans="2:6" hidden="1" outlineLevel="2" x14ac:dyDescent="0.15">
      <c r="B713" s="8"/>
      <c r="C713" s="3"/>
      <c r="D713" s="2">
        <v>136182</v>
      </c>
      <c r="E713" s="3" t="s">
        <v>1780</v>
      </c>
      <c r="F713" s="38">
        <f ca="1">IFERROR(SUMIF('Journal Entries'!$B:$H,'COA Final KI 300719'!D713,'Journal Entries'!$H:$H),0)</f>
        <v>0</v>
      </c>
    </row>
    <row r="714" spans="2:6" hidden="1" outlineLevel="2" x14ac:dyDescent="0.15">
      <c r="B714" s="8"/>
      <c r="C714" s="3"/>
      <c r="D714" s="2">
        <v>136183</v>
      </c>
      <c r="E714" s="3" t="s">
        <v>1781</v>
      </c>
      <c r="F714" s="38">
        <f ca="1">IFERROR(SUMIF('Journal Entries'!$B:$H,'COA Final KI 300719'!D714,'Journal Entries'!$H:$H),0)</f>
        <v>105128000</v>
      </c>
    </row>
    <row r="715" spans="2:6" hidden="1" outlineLevel="2" x14ac:dyDescent="0.15">
      <c r="B715" s="8"/>
      <c r="C715" s="3"/>
      <c r="D715" s="2">
        <v>136184</v>
      </c>
      <c r="E715" s="3" t="s">
        <v>1782</v>
      </c>
      <c r="F715" s="38">
        <f ca="1">IFERROR(SUMIF('Journal Entries'!$B:$H,'COA Final KI 300719'!D715,'Journal Entries'!$H:$H),0)</f>
        <v>38750000</v>
      </c>
    </row>
    <row r="716" spans="2:6" hidden="1" outlineLevel="2" x14ac:dyDescent="0.15">
      <c r="B716" s="8"/>
      <c r="C716" s="3"/>
      <c r="D716" s="2">
        <v>136185</v>
      </c>
      <c r="E716" s="3" t="s">
        <v>1783</v>
      </c>
      <c r="F716" s="38">
        <f ca="1">IFERROR(SUMIF('Journal Entries'!$B:$H,'COA Final KI 300719'!D716,'Journal Entries'!$H:$H),0)</f>
        <v>0</v>
      </c>
    </row>
    <row r="717" spans="2:6" hidden="1" outlineLevel="2" x14ac:dyDescent="0.15">
      <c r="B717" s="8"/>
      <c r="C717" s="3"/>
      <c r="D717" s="2">
        <v>136186</v>
      </c>
      <c r="E717" s="3" t="s">
        <v>1784</v>
      </c>
      <c r="F717" s="38">
        <f ca="1">IFERROR(SUMIF('Journal Entries'!$B:$H,'COA Final KI 300719'!D717,'Journal Entries'!$H:$H),0)</f>
        <v>1190170</v>
      </c>
    </row>
    <row r="718" spans="2:6" hidden="1" outlineLevel="2" x14ac:dyDescent="0.15">
      <c r="B718" s="8"/>
      <c r="C718" s="3"/>
      <c r="D718" s="2">
        <v>136187</v>
      </c>
      <c r="E718" s="3" t="s">
        <v>1785</v>
      </c>
      <c r="F718" s="38">
        <f ca="1">IFERROR(SUMIF('Journal Entries'!$B:$H,'COA Final KI 300719'!D718,'Journal Entries'!$H:$H),0)</f>
        <v>-150000</v>
      </c>
    </row>
    <row r="719" spans="2:6" hidden="1" outlineLevel="2" x14ac:dyDescent="0.15">
      <c r="B719" s="8"/>
      <c r="C719" s="3"/>
      <c r="D719" s="2">
        <v>136188</v>
      </c>
      <c r="E719" s="3" t="s">
        <v>1786</v>
      </c>
      <c r="F719" s="38">
        <f ca="1">IFERROR(SUMIF('Journal Entries'!$B:$H,'COA Final KI 300719'!D719,'Journal Entries'!$H:$H),0)</f>
        <v>-85782000</v>
      </c>
    </row>
    <row r="720" spans="2:6" hidden="1" outlineLevel="2" x14ac:dyDescent="0.15">
      <c r="B720" s="8"/>
      <c r="C720" s="3"/>
      <c r="D720" s="2">
        <v>136189</v>
      </c>
      <c r="E720" s="3" t="s">
        <v>1787</v>
      </c>
      <c r="F720" s="38">
        <f ca="1">IFERROR(SUMIF('Journal Entries'!$B:$H,'COA Final KI 300719'!D720,'Journal Entries'!$H:$H),0)</f>
        <v>-3434000</v>
      </c>
    </row>
    <row r="721" spans="2:6" hidden="1" outlineLevel="2" x14ac:dyDescent="0.15">
      <c r="B721" s="8"/>
      <c r="C721" s="3"/>
      <c r="D721" s="2">
        <v>136190</v>
      </c>
      <c r="E721" s="3" t="s">
        <v>1788</v>
      </c>
      <c r="F721" s="38">
        <f ca="1">IFERROR(SUMIF('Journal Entries'!$B:$H,'COA Final KI 300719'!D721,'Journal Entries'!$H:$H),0)</f>
        <v>139814800</v>
      </c>
    </row>
    <row r="722" spans="2:6" hidden="1" outlineLevel="2" x14ac:dyDescent="0.15">
      <c r="B722" s="8"/>
      <c r="C722" s="3"/>
      <c r="D722" s="2">
        <v>136191</v>
      </c>
      <c r="E722" s="3" t="s">
        <v>1789</v>
      </c>
      <c r="F722" s="38">
        <f ca="1">IFERROR(SUMIF('Journal Entries'!$B:$H,'COA Final KI 300719'!D722,'Journal Entries'!$H:$H),0)</f>
        <v>91500800</v>
      </c>
    </row>
    <row r="723" spans="2:6" hidden="1" outlineLevel="2" x14ac:dyDescent="0.15">
      <c r="B723" s="8"/>
      <c r="C723" s="3"/>
      <c r="D723" s="2">
        <v>136192</v>
      </c>
      <c r="E723" s="3" t="s">
        <v>1790</v>
      </c>
      <c r="F723" s="38">
        <f ca="1">IFERROR(SUMIF('Journal Entries'!$B:$H,'COA Final KI 300719'!D723,'Journal Entries'!$H:$H),0)</f>
        <v>78982000</v>
      </c>
    </row>
    <row r="724" spans="2:6" hidden="1" outlineLevel="2" x14ac:dyDescent="0.15">
      <c r="B724" s="8"/>
      <c r="C724" s="3"/>
      <c r="D724" s="2">
        <v>136193</v>
      </c>
      <c r="E724" s="3" t="s">
        <v>1791</v>
      </c>
      <c r="F724" s="38">
        <f ca="1">IFERROR(SUMIF('Journal Entries'!$B:$H,'COA Final KI 300719'!D724,'Journal Entries'!$H:$H),0)</f>
        <v>32640000</v>
      </c>
    </row>
    <row r="725" spans="2:6" hidden="1" outlineLevel="2" x14ac:dyDescent="0.15">
      <c r="B725" s="8"/>
      <c r="C725" s="3"/>
      <c r="D725" s="2">
        <v>136194</v>
      </c>
      <c r="E725" s="3" t="s">
        <v>1792</v>
      </c>
      <c r="F725" s="38">
        <f ca="1">IFERROR(SUMIF('Journal Entries'!$B:$H,'COA Final KI 300719'!D725,'Journal Entries'!$H:$H),0)</f>
        <v>19584000</v>
      </c>
    </row>
    <row r="726" spans="2:6" hidden="1" outlineLevel="2" x14ac:dyDescent="0.15">
      <c r="B726" s="8"/>
      <c r="C726" s="3"/>
      <c r="D726" s="2">
        <v>136195</v>
      </c>
      <c r="E726" s="3" t="s">
        <v>1793</v>
      </c>
      <c r="F726" s="38">
        <f ca="1">IFERROR(SUMIF('Journal Entries'!$B:$H,'COA Final KI 300719'!D726,'Journal Entries'!$H:$H),0)</f>
        <v>48688000</v>
      </c>
    </row>
    <row r="727" spans="2:6" hidden="1" outlineLevel="2" x14ac:dyDescent="0.15">
      <c r="B727" s="8"/>
      <c r="C727" s="3"/>
      <c r="D727" s="2">
        <v>136196</v>
      </c>
      <c r="E727" s="3" t="s">
        <v>1794</v>
      </c>
      <c r="F727" s="38">
        <f ca="1">IFERROR(SUMIF('Journal Entries'!$B:$H,'COA Final KI 300719'!D727,'Journal Entries'!$H:$H),0)</f>
        <v>48688000</v>
      </c>
    </row>
    <row r="728" spans="2:6" hidden="1" outlineLevel="2" x14ac:dyDescent="0.15">
      <c r="B728" s="8"/>
      <c r="C728" s="3"/>
      <c r="D728" s="2">
        <v>136197</v>
      </c>
      <c r="E728" s="3" t="s">
        <v>1795</v>
      </c>
      <c r="F728" s="38">
        <f ca="1">IFERROR(SUMIF('Journal Entries'!$B:$H,'COA Final KI 300719'!D728,'Journal Entries'!$H:$H),0)</f>
        <v>4500500</v>
      </c>
    </row>
    <row r="729" spans="2:6" hidden="1" outlineLevel="2" x14ac:dyDescent="0.15">
      <c r="B729" s="8"/>
      <c r="C729" s="3"/>
      <c r="D729" s="2">
        <v>136198</v>
      </c>
      <c r="E729" s="3" t="s">
        <v>1796</v>
      </c>
      <c r="F729" s="38">
        <f ca="1">IFERROR(SUMIF('Journal Entries'!$B:$H,'COA Final KI 300719'!D729,'Journal Entries'!$H:$H),0)</f>
        <v>1020000</v>
      </c>
    </row>
    <row r="730" spans="2:6" hidden="1" outlineLevel="2" x14ac:dyDescent="0.15">
      <c r="B730" s="8"/>
      <c r="C730" s="3"/>
      <c r="D730" s="2">
        <v>136199</v>
      </c>
      <c r="E730" s="3" t="s">
        <v>1797</v>
      </c>
      <c r="F730" s="38">
        <f ca="1">IFERROR(SUMIF('Journal Entries'!$B:$H,'COA Final KI 300719'!D730,'Journal Entries'!$H:$H),0)</f>
        <v>4000500</v>
      </c>
    </row>
    <row r="731" spans="2:6" hidden="1" outlineLevel="2" x14ac:dyDescent="0.15">
      <c r="B731" s="8"/>
      <c r="C731" s="3"/>
      <c r="D731" s="2">
        <v>136200</v>
      </c>
      <c r="E731" s="3" t="s">
        <v>1798</v>
      </c>
      <c r="F731" s="38">
        <f ca="1">IFERROR(SUMIF('Journal Entries'!$B:$H,'COA Final KI 300719'!D731,'Journal Entries'!$H:$H),0)</f>
        <v>5000000</v>
      </c>
    </row>
    <row r="732" spans="2:6" hidden="1" outlineLevel="2" x14ac:dyDescent="0.15">
      <c r="B732" s="8"/>
      <c r="C732" s="3"/>
      <c r="D732" s="2">
        <v>136201</v>
      </c>
      <c r="E732" s="3" t="s">
        <v>1799</v>
      </c>
      <c r="F732" s="38">
        <f ca="1">IFERROR(SUMIF('Journal Entries'!$B:$H,'COA Final KI 300719'!D732,'Journal Entries'!$H:$H),0)</f>
        <v>2500000</v>
      </c>
    </row>
    <row r="733" spans="2:6" hidden="1" outlineLevel="2" x14ac:dyDescent="0.15">
      <c r="B733" s="8"/>
      <c r="C733" s="3"/>
      <c r="D733" s="2">
        <v>136202</v>
      </c>
      <c r="E733" s="3" t="s">
        <v>1800</v>
      </c>
      <c r="F733" s="38">
        <f ca="1">IFERROR(SUMIF('Journal Entries'!$B:$H,'COA Final KI 300719'!D733,'Journal Entries'!$H:$H),0)</f>
        <v>2500000</v>
      </c>
    </row>
    <row r="734" spans="2:6" hidden="1" outlineLevel="2" x14ac:dyDescent="0.15">
      <c r="B734" s="8"/>
      <c r="C734" s="3"/>
      <c r="D734" s="2">
        <v>136203</v>
      </c>
      <c r="E734" s="3" t="s">
        <v>1801</v>
      </c>
      <c r="F734" s="38">
        <f ca="1">IFERROR(SUMIF('Journal Entries'!$B:$H,'COA Final KI 300719'!D734,'Journal Entries'!$H:$H),0)</f>
        <v>0</v>
      </c>
    </row>
    <row r="735" spans="2:6" hidden="1" outlineLevel="2" x14ac:dyDescent="0.15">
      <c r="B735" s="8"/>
      <c r="C735" s="3"/>
      <c r="D735" s="2">
        <v>136204</v>
      </c>
      <c r="E735" s="3" t="s">
        <v>1802</v>
      </c>
      <c r="F735" s="38">
        <f ca="1">IFERROR(SUMIF('Journal Entries'!$B:$H,'COA Final KI 300719'!D735,'Journal Entries'!$H:$H),0)</f>
        <v>2000500</v>
      </c>
    </row>
    <row r="736" spans="2:6" hidden="1" outlineLevel="2" x14ac:dyDescent="0.15">
      <c r="B736" s="8"/>
      <c r="C736" s="3"/>
      <c r="D736" s="2">
        <v>136205</v>
      </c>
      <c r="E736" s="3" t="s">
        <v>1803</v>
      </c>
      <c r="F736" s="38">
        <f ca="1">IFERROR(SUMIF('Journal Entries'!$B:$H,'COA Final KI 300719'!D736,'Journal Entries'!$H:$H),0)</f>
        <v>0</v>
      </c>
    </row>
    <row r="737" spans="2:6" hidden="1" outlineLevel="2" x14ac:dyDescent="0.15">
      <c r="B737" s="8"/>
      <c r="C737" s="3"/>
      <c r="D737" s="2">
        <v>136206</v>
      </c>
      <c r="E737" s="3" t="s">
        <v>1804</v>
      </c>
      <c r="F737" s="38">
        <f ca="1">IFERROR(SUMIF('Journal Entries'!$B:$H,'COA Final KI 300719'!D737,'Journal Entries'!$H:$H),0)</f>
        <v>2000500</v>
      </c>
    </row>
    <row r="738" spans="2:6" hidden="1" outlineLevel="2" x14ac:dyDescent="0.15">
      <c r="B738" s="8"/>
      <c r="C738" s="3"/>
      <c r="D738" s="2">
        <v>136207</v>
      </c>
      <c r="E738" s="3" t="s">
        <v>1805</v>
      </c>
      <c r="F738" s="38">
        <f ca="1">IFERROR(SUMIF('Journal Entries'!$B:$H,'COA Final KI 300719'!D738,'Journal Entries'!$H:$H),0)</f>
        <v>36720000</v>
      </c>
    </row>
    <row r="739" spans="2:6" hidden="1" outlineLevel="2" x14ac:dyDescent="0.15">
      <c r="B739" s="8"/>
      <c r="C739" s="3"/>
      <c r="D739" s="2">
        <v>136208</v>
      </c>
      <c r="E739" s="3" t="s">
        <v>1806</v>
      </c>
      <c r="F739" s="38">
        <f ca="1">IFERROR(SUMIF('Journal Entries'!$B:$H,'COA Final KI 300719'!D739,'Journal Entries'!$H:$H),0)</f>
        <v>26897400</v>
      </c>
    </row>
    <row r="740" spans="2:6" hidden="1" outlineLevel="2" x14ac:dyDescent="0.15">
      <c r="B740" s="8"/>
      <c r="C740" s="3"/>
      <c r="D740" s="2">
        <v>136209</v>
      </c>
      <c r="E740" s="3" t="s">
        <v>1807</v>
      </c>
      <c r="F740" s="38">
        <f ca="1">IFERROR(SUMIF('Journal Entries'!$B:$H,'COA Final KI 300719'!D740,'Journal Entries'!$H:$H),0)</f>
        <v>62424000</v>
      </c>
    </row>
    <row r="741" spans="2:6" hidden="1" outlineLevel="2" x14ac:dyDescent="0.15">
      <c r="B741" s="8"/>
      <c r="C741" s="3"/>
      <c r="D741" s="2">
        <v>136210</v>
      </c>
      <c r="E741" s="3" t="s">
        <v>1808</v>
      </c>
      <c r="F741" s="38">
        <f ca="1">IFERROR(SUMIF('Journal Entries'!$B:$H,'COA Final KI 300719'!D741,'Journal Entries'!$H:$H),0)</f>
        <v>30256600</v>
      </c>
    </row>
    <row r="742" spans="2:6" hidden="1" outlineLevel="2" x14ac:dyDescent="0.15">
      <c r="B742" s="8"/>
      <c r="C742" s="3"/>
      <c r="D742" s="2">
        <v>136211</v>
      </c>
      <c r="E742" s="3" t="s">
        <v>1809</v>
      </c>
      <c r="F742" s="38">
        <f ca="1">IFERROR(SUMIF('Journal Entries'!$B:$H,'COA Final KI 300719'!D742,'Journal Entries'!$H:$H),0)</f>
        <v>20517300</v>
      </c>
    </row>
    <row r="743" spans="2:6" hidden="1" outlineLevel="2" x14ac:dyDescent="0.15">
      <c r="B743" s="8"/>
      <c r="C743" s="3"/>
      <c r="D743" s="2">
        <v>136212</v>
      </c>
      <c r="E743" s="3" t="s">
        <v>1810</v>
      </c>
      <c r="F743" s="38">
        <f ca="1">IFERROR(SUMIF('Journal Entries'!$B:$H,'COA Final KI 300719'!D743,'Journal Entries'!$H:$H),0)</f>
        <v>71599062.5</v>
      </c>
    </row>
    <row r="744" spans="2:6" hidden="1" outlineLevel="2" x14ac:dyDescent="0.15">
      <c r="B744" s="8"/>
      <c r="C744" s="3"/>
      <c r="D744" s="2">
        <v>136213</v>
      </c>
      <c r="E744" s="3" t="s">
        <v>1811</v>
      </c>
      <c r="F744" s="38">
        <f ca="1">IFERROR(SUMIF('Journal Entries'!$B:$H,'COA Final KI 300719'!D744,'Journal Entries'!$H:$H),0)</f>
        <v>49572000</v>
      </c>
    </row>
    <row r="745" spans="2:6" hidden="1" outlineLevel="2" x14ac:dyDescent="0.15">
      <c r="B745" s="8"/>
      <c r="C745" s="3"/>
      <c r="D745" s="2">
        <v>136214</v>
      </c>
      <c r="E745" s="3" t="s">
        <v>1812</v>
      </c>
      <c r="F745" s="38">
        <f ca="1">IFERROR(SUMIF('Journal Entries'!$B:$H,'COA Final KI 300719'!D745,'Journal Entries'!$H:$H),0)</f>
        <v>5440000</v>
      </c>
    </row>
    <row r="746" spans="2:6" hidden="1" outlineLevel="2" x14ac:dyDescent="0.15">
      <c r="B746" s="8"/>
      <c r="C746" s="3"/>
      <c r="D746" s="2">
        <v>136215</v>
      </c>
      <c r="E746" s="3" t="s">
        <v>1813</v>
      </c>
      <c r="F746" s="38">
        <f ca="1">IFERROR(SUMIF('Journal Entries'!$B:$H,'COA Final KI 300719'!D746,'Journal Entries'!$H:$H),0)</f>
        <v>6970765</v>
      </c>
    </row>
    <row r="747" spans="2:6" hidden="1" outlineLevel="2" x14ac:dyDescent="0.15">
      <c r="B747" s="8"/>
      <c r="C747" s="3"/>
      <c r="D747" s="2">
        <v>136216</v>
      </c>
      <c r="E747" s="3" t="s">
        <v>1814</v>
      </c>
      <c r="F747" s="38">
        <f ca="1">IFERROR(SUMIF('Journal Entries'!$B:$H,'COA Final KI 300719'!D747,'Journal Entries'!$H:$H),0)</f>
        <v>5015000</v>
      </c>
    </row>
    <row r="748" spans="2:6" hidden="1" outlineLevel="2" x14ac:dyDescent="0.15">
      <c r="B748" s="8"/>
      <c r="C748" s="3"/>
      <c r="D748" s="2">
        <v>136217</v>
      </c>
      <c r="E748" s="3" t="s">
        <v>1815</v>
      </c>
      <c r="F748" s="38">
        <f ca="1">IFERROR(SUMIF('Journal Entries'!$B:$H,'COA Final KI 300719'!D748,'Journal Entries'!$H:$H),0)</f>
        <v>1615000</v>
      </c>
    </row>
    <row r="749" spans="2:6" hidden="1" outlineLevel="2" x14ac:dyDescent="0.15">
      <c r="B749" s="8"/>
      <c r="C749" s="3"/>
      <c r="D749" s="2">
        <v>136218</v>
      </c>
      <c r="E749" s="3" t="s">
        <v>1816</v>
      </c>
      <c r="F749" s="38">
        <f ca="1">IFERROR(SUMIF('Journal Entries'!$B:$H,'COA Final KI 300719'!D749,'Journal Entries'!$H:$H),0)</f>
        <v>1700000</v>
      </c>
    </row>
    <row r="750" spans="2:6" hidden="1" outlineLevel="2" x14ac:dyDescent="0.15">
      <c r="B750" s="8"/>
      <c r="C750" s="3"/>
      <c r="D750" s="2">
        <v>136219</v>
      </c>
      <c r="E750" s="3" t="s">
        <v>1817</v>
      </c>
      <c r="F750" s="38">
        <f ca="1">IFERROR(SUMIF('Journal Entries'!$B:$H,'COA Final KI 300719'!D750,'Journal Entries'!$H:$H),0)</f>
        <v>21675000</v>
      </c>
    </row>
    <row r="751" spans="2:6" hidden="1" outlineLevel="2" x14ac:dyDescent="0.15">
      <c r="B751" s="8"/>
      <c r="C751" s="3"/>
      <c r="D751" s="2">
        <v>136220</v>
      </c>
      <c r="E751" s="3" t="s">
        <v>1818</v>
      </c>
      <c r="F751" s="38">
        <f ca="1">IFERROR(SUMIF('Journal Entries'!$B:$H,'COA Final KI 300719'!D751,'Journal Entries'!$H:$H),0)</f>
        <v>54400000</v>
      </c>
    </row>
    <row r="752" spans="2:6" hidden="1" outlineLevel="2" x14ac:dyDescent="0.15">
      <c r="B752" s="8"/>
      <c r="C752" s="3"/>
      <c r="D752" s="2">
        <v>136221</v>
      </c>
      <c r="E752" s="3" t="s">
        <v>1819</v>
      </c>
      <c r="F752" s="38">
        <f ca="1">IFERROR(SUMIF('Journal Entries'!$B:$H,'COA Final KI 300719'!D752,'Journal Entries'!$H:$H),0)</f>
        <v>11730000</v>
      </c>
    </row>
    <row r="753" spans="2:6" hidden="1" outlineLevel="2" x14ac:dyDescent="0.15">
      <c r="B753" s="8"/>
      <c r="C753" s="3"/>
      <c r="D753" s="2">
        <v>136222</v>
      </c>
      <c r="E753" s="3" t="s">
        <v>1820</v>
      </c>
      <c r="F753" s="38">
        <f ca="1">IFERROR(SUMIF('Journal Entries'!$B:$H,'COA Final KI 300719'!D753,'Journal Entries'!$H:$H),0)</f>
        <v>13770000</v>
      </c>
    </row>
    <row r="754" spans="2:6" hidden="1" outlineLevel="2" x14ac:dyDescent="0.15">
      <c r="B754" s="8"/>
      <c r="C754" s="3"/>
      <c r="D754" s="2">
        <v>136223</v>
      </c>
      <c r="E754" s="3" t="s">
        <v>1821</v>
      </c>
      <c r="F754" s="38">
        <f ca="1">IFERROR(SUMIF('Journal Entries'!$B:$H,'COA Final KI 300719'!D754,'Journal Entries'!$H:$H),0)</f>
        <v>8500000</v>
      </c>
    </row>
    <row r="755" spans="2:6" hidden="1" outlineLevel="2" x14ac:dyDescent="0.15">
      <c r="B755" s="8"/>
      <c r="C755" s="3"/>
      <c r="D755" s="2">
        <v>136224</v>
      </c>
      <c r="E755" s="3" t="s">
        <v>1822</v>
      </c>
      <c r="F755" s="38">
        <f ca="1">IFERROR(SUMIF('Journal Entries'!$B:$H,'COA Final KI 300719'!D755,'Journal Entries'!$H:$H),0)</f>
        <v>8160000</v>
      </c>
    </row>
    <row r="756" spans="2:6" hidden="1" outlineLevel="2" x14ac:dyDescent="0.15">
      <c r="B756" s="8"/>
      <c r="C756" s="3"/>
      <c r="D756" s="2">
        <v>136225</v>
      </c>
      <c r="E756" s="3" t="s">
        <v>1823</v>
      </c>
      <c r="F756" s="38">
        <f ca="1">IFERROR(SUMIF('Journal Entries'!$B:$H,'COA Final KI 300719'!D756,'Journal Entries'!$H:$H),0)</f>
        <v>0</v>
      </c>
    </row>
    <row r="757" spans="2:6" hidden="1" outlineLevel="2" x14ac:dyDescent="0.15">
      <c r="B757" s="8"/>
      <c r="C757" s="3"/>
      <c r="D757" s="2">
        <v>136226</v>
      </c>
      <c r="E757" s="3" t="s">
        <v>1824</v>
      </c>
      <c r="F757" s="38">
        <f ca="1">IFERROR(SUMIF('Journal Entries'!$B:$H,'COA Final KI 300719'!D757,'Journal Entries'!$H:$H),0)</f>
        <v>532322.5</v>
      </c>
    </row>
    <row r="758" spans="2:6" hidden="1" outlineLevel="2" x14ac:dyDescent="0.15">
      <c r="B758" s="8"/>
      <c r="C758" s="3"/>
      <c r="D758" s="2">
        <v>136227</v>
      </c>
      <c r="E758" s="3" t="s">
        <v>1825</v>
      </c>
      <c r="F758" s="38">
        <f ca="1">IFERROR(SUMIF('Journal Entries'!$B:$H,'COA Final KI 300719'!D758,'Journal Entries'!$H:$H),0)</f>
        <v>532322.5</v>
      </c>
    </row>
    <row r="759" spans="2:6" hidden="1" outlineLevel="2" x14ac:dyDescent="0.15">
      <c r="B759" s="8"/>
      <c r="C759" s="3"/>
      <c r="D759" s="2">
        <v>136228</v>
      </c>
      <c r="E759" s="3" t="s">
        <v>1826</v>
      </c>
      <c r="F759" s="38">
        <f ca="1">IFERROR(SUMIF('Journal Entries'!$B:$H,'COA Final KI 300719'!D759,'Journal Entries'!$H:$H),0)</f>
        <v>532322.5</v>
      </c>
    </row>
    <row r="760" spans="2:6" hidden="1" outlineLevel="2" x14ac:dyDescent="0.15">
      <c r="B760" s="8"/>
      <c r="C760" s="3"/>
      <c r="D760" s="2">
        <v>136229</v>
      </c>
      <c r="E760" s="3" t="s">
        <v>1827</v>
      </c>
      <c r="F760" s="38">
        <f ca="1">IFERROR(SUMIF('Journal Entries'!$B:$H,'COA Final KI 300719'!D760,'Journal Entries'!$H:$H),0)</f>
        <v>532322.5</v>
      </c>
    </row>
    <row r="761" spans="2:6" hidden="1" outlineLevel="2" x14ac:dyDescent="0.15">
      <c r="B761" s="8"/>
      <c r="C761" s="3"/>
      <c r="D761" s="2">
        <v>136230</v>
      </c>
      <c r="E761" s="3" t="s">
        <v>1828</v>
      </c>
      <c r="F761" s="38">
        <f ca="1">IFERROR(SUMIF('Journal Entries'!$B:$H,'COA Final KI 300719'!D761,'Journal Entries'!$H:$H),0)</f>
        <v>1064822.5</v>
      </c>
    </row>
    <row r="762" spans="2:6" hidden="1" outlineLevel="2" x14ac:dyDescent="0.15">
      <c r="B762" s="8"/>
      <c r="C762" s="3"/>
      <c r="D762" s="2">
        <v>136231</v>
      </c>
      <c r="E762" s="3" t="s">
        <v>1829</v>
      </c>
      <c r="F762" s="38">
        <f ca="1">IFERROR(SUMIF('Journal Entries'!$B:$H,'COA Final KI 300719'!D762,'Journal Entries'!$H:$H),0)</f>
        <v>1064822.5</v>
      </c>
    </row>
    <row r="763" spans="2:6" hidden="1" outlineLevel="2" x14ac:dyDescent="0.15">
      <c r="B763" s="8"/>
      <c r="C763" s="3"/>
      <c r="D763" s="2">
        <v>136232</v>
      </c>
      <c r="E763" s="3" t="s">
        <v>1830</v>
      </c>
      <c r="F763" s="38">
        <f ca="1">IFERROR(SUMIF('Journal Entries'!$B:$H,'COA Final KI 300719'!D763,'Journal Entries'!$H:$H),0)</f>
        <v>1064822.5</v>
      </c>
    </row>
    <row r="764" spans="2:6" hidden="1" outlineLevel="2" x14ac:dyDescent="0.15">
      <c r="B764" s="8"/>
      <c r="C764" s="3"/>
      <c r="D764" s="2">
        <v>136233</v>
      </c>
      <c r="E764" s="3" t="s">
        <v>1831</v>
      </c>
      <c r="F764" s="38">
        <f ca="1">IFERROR(SUMIF('Journal Entries'!$B:$H,'COA Final KI 300719'!D764,'Journal Entries'!$H:$H),0)</f>
        <v>2129645</v>
      </c>
    </row>
    <row r="765" spans="2:6" hidden="1" outlineLevel="2" x14ac:dyDescent="0.15">
      <c r="B765" s="8"/>
      <c r="C765" s="3"/>
      <c r="D765" s="2">
        <v>136234</v>
      </c>
      <c r="E765" s="3" t="s">
        <v>1832</v>
      </c>
      <c r="F765" s="38">
        <f ca="1">IFERROR(SUMIF('Journal Entries'!$B:$H,'COA Final KI 300719'!D765,'Journal Entries'!$H:$H),0)</f>
        <v>2662322.5</v>
      </c>
    </row>
    <row r="766" spans="2:6" hidden="1" outlineLevel="2" x14ac:dyDescent="0.15">
      <c r="B766" s="8"/>
      <c r="C766" s="3"/>
      <c r="D766" s="2">
        <v>136235</v>
      </c>
      <c r="E766" s="3" t="s">
        <v>1833</v>
      </c>
      <c r="F766" s="38">
        <f ca="1">IFERROR(SUMIF('Journal Entries'!$B:$H,'COA Final KI 300719'!D766,'Journal Entries'!$H:$H),0)</f>
        <v>1774822.5</v>
      </c>
    </row>
    <row r="767" spans="2:6" hidden="1" outlineLevel="2" x14ac:dyDescent="0.15">
      <c r="B767" s="8"/>
      <c r="C767" s="3"/>
      <c r="D767" s="2">
        <v>136236</v>
      </c>
      <c r="E767" s="3" t="s">
        <v>1834</v>
      </c>
      <c r="F767" s="38">
        <f ca="1">IFERROR(SUMIF('Journal Entries'!$B:$H,'COA Final KI 300719'!D767,'Journal Entries'!$H:$H),0)</f>
        <v>2307322.5</v>
      </c>
    </row>
    <row r="768" spans="2:6" hidden="1" outlineLevel="2" x14ac:dyDescent="0.15">
      <c r="B768" s="8"/>
      <c r="C768" s="3"/>
      <c r="D768" s="2">
        <v>136237</v>
      </c>
      <c r="E768" s="3" t="s">
        <v>1835</v>
      </c>
      <c r="F768" s="38">
        <f ca="1">IFERROR(SUMIF('Journal Entries'!$B:$H,'COA Final KI 300719'!D768,'Journal Entries'!$H:$H),0)</f>
        <v>0</v>
      </c>
    </row>
    <row r="769" spans="2:6" hidden="1" outlineLevel="2" x14ac:dyDescent="0.15">
      <c r="B769" s="8"/>
      <c r="C769" s="3"/>
      <c r="D769" s="2">
        <v>136238</v>
      </c>
      <c r="E769" s="3" t="s">
        <v>1836</v>
      </c>
      <c r="F769" s="38">
        <f ca="1">IFERROR(SUMIF('Journal Entries'!$B:$H,'COA Final KI 300719'!D769,'Journal Entries'!$H:$H),0)</f>
        <v>0</v>
      </c>
    </row>
    <row r="770" spans="2:6" hidden="1" outlineLevel="2" x14ac:dyDescent="0.15">
      <c r="B770" s="8"/>
      <c r="C770" s="3"/>
      <c r="D770" s="2">
        <v>136239</v>
      </c>
      <c r="E770" s="3" t="s">
        <v>2661</v>
      </c>
      <c r="F770" s="38">
        <f ca="1">IFERROR(SUMIF('Journal Entries'!$B:$H,'COA Final KI 300719'!D770,'Journal Entries'!$H:$H),0)</f>
        <v>0</v>
      </c>
    </row>
    <row r="771" spans="2:6" hidden="1" outlineLevel="2" x14ac:dyDescent="0.15">
      <c r="B771" s="8"/>
      <c r="C771" s="3"/>
      <c r="D771" s="2">
        <v>136240</v>
      </c>
      <c r="E771" s="3" t="s">
        <v>2662</v>
      </c>
      <c r="F771" s="38">
        <f ca="1">IFERROR(SUMIF('Journal Entries'!$B:$H,'COA Final KI 300719'!D771,'Journal Entries'!$H:$H),0)</f>
        <v>0</v>
      </c>
    </row>
    <row r="772" spans="2:6" hidden="1" outlineLevel="2" x14ac:dyDescent="0.15">
      <c r="B772" s="8"/>
      <c r="C772" s="3"/>
      <c r="D772" s="2">
        <v>136241</v>
      </c>
      <c r="E772" s="3" t="s">
        <v>2663</v>
      </c>
      <c r="F772" s="38">
        <f ca="1">IFERROR(SUMIF('Journal Entries'!$B:$H,'COA Final KI 300719'!D772,'Journal Entries'!$H:$H),0)</f>
        <v>1341465125</v>
      </c>
    </row>
    <row r="773" spans="2:6" hidden="1" outlineLevel="2" x14ac:dyDescent="0.15">
      <c r="B773" s="8"/>
      <c r="C773" s="3"/>
      <c r="D773" s="2">
        <v>136242</v>
      </c>
      <c r="E773" s="3" t="s">
        <v>2664</v>
      </c>
      <c r="F773" s="38">
        <f ca="1">IFERROR(SUMIF('Journal Entries'!$B:$H,'COA Final KI 300719'!D773,'Journal Entries'!$H:$H),0)</f>
        <v>0</v>
      </c>
    </row>
    <row r="774" spans="2:6" hidden="1" outlineLevel="2" x14ac:dyDescent="0.15">
      <c r="B774" s="8"/>
      <c r="C774" s="3"/>
      <c r="D774" s="2">
        <v>136243</v>
      </c>
      <c r="E774" s="3" t="s">
        <v>2665</v>
      </c>
      <c r="F774" s="38">
        <f ca="1">IFERROR(SUMIF('Journal Entries'!$B:$H,'COA Final KI 300719'!D774,'Journal Entries'!$H:$H),0)</f>
        <v>107500000</v>
      </c>
    </row>
    <row r="775" spans="2:6" hidden="1" outlineLevel="2" x14ac:dyDescent="0.15">
      <c r="B775" s="8"/>
      <c r="C775" s="3"/>
      <c r="D775" s="2">
        <v>136244</v>
      </c>
      <c r="E775" s="3" t="s">
        <v>2666</v>
      </c>
      <c r="F775" s="38">
        <f ca="1">IFERROR(SUMIF('Journal Entries'!$B:$H,'COA Final KI 300719'!D775,'Journal Entries'!$H:$H),0)</f>
        <v>0</v>
      </c>
    </row>
    <row r="776" spans="2:6" hidden="1" outlineLevel="2" x14ac:dyDescent="0.15">
      <c r="B776" s="8"/>
      <c r="C776" s="3"/>
      <c r="D776" s="2">
        <v>136245</v>
      </c>
      <c r="E776" s="3" t="s">
        <v>2667</v>
      </c>
      <c r="F776" s="38">
        <f ca="1">IFERROR(SUMIF('Journal Entries'!$B:$H,'COA Final KI 300719'!D776,'Journal Entries'!$H:$H),0)</f>
        <v>0</v>
      </c>
    </row>
    <row r="777" spans="2:6" hidden="1" outlineLevel="2" x14ac:dyDescent="0.15">
      <c r="B777" s="8"/>
      <c r="C777" s="3"/>
      <c r="D777" s="2">
        <v>136246</v>
      </c>
      <c r="E777" s="3" t="s">
        <v>2668</v>
      </c>
      <c r="F777" s="38">
        <f ca="1">IFERROR(SUMIF('Journal Entries'!$B:$H,'COA Final KI 300719'!D777,'Journal Entries'!$H:$H),0)</f>
        <v>15200800</v>
      </c>
    </row>
    <row r="778" spans="2:6" hidden="1" outlineLevel="2" x14ac:dyDescent="0.15">
      <c r="B778" s="8"/>
      <c r="C778" s="3"/>
      <c r="D778" s="2">
        <v>136247</v>
      </c>
      <c r="E778" s="3" t="s">
        <v>2669</v>
      </c>
      <c r="F778" s="38">
        <f ca="1">IFERROR(SUMIF('Journal Entries'!$B:$H,'COA Final KI 300719'!D778,'Journal Entries'!$H:$H),0)</f>
        <v>31200000</v>
      </c>
    </row>
    <row r="779" spans="2:6" hidden="1" outlineLevel="2" x14ac:dyDescent="0.15">
      <c r="B779" s="8"/>
      <c r="C779" s="3"/>
      <c r="D779" s="2">
        <v>136248</v>
      </c>
      <c r="E779" s="3" t="s">
        <v>2670</v>
      </c>
      <c r="F779" s="38">
        <f ca="1">IFERROR(SUMIF('Journal Entries'!$B:$H,'COA Final KI 300719'!D779,'Journal Entries'!$H:$H),0)</f>
        <v>16000000</v>
      </c>
    </row>
    <row r="780" spans="2:6" hidden="1" outlineLevel="2" x14ac:dyDescent="0.15">
      <c r="B780" s="8"/>
      <c r="C780" s="3"/>
      <c r="D780" s="2">
        <v>136249</v>
      </c>
      <c r="E780" s="3" t="s">
        <v>2671</v>
      </c>
      <c r="F780" s="38">
        <f ca="1">IFERROR(SUMIF('Journal Entries'!$B:$H,'COA Final KI 300719'!D780,'Journal Entries'!$H:$H),0)</f>
        <v>0</v>
      </c>
    </row>
    <row r="781" spans="2:6" hidden="1" outlineLevel="2" x14ac:dyDescent="0.15">
      <c r="B781" s="8"/>
      <c r="C781" s="3"/>
      <c r="D781" s="2">
        <v>136250</v>
      </c>
      <c r="E781" s="3" t="s">
        <v>2672</v>
      </c>
      <c r="F781" s="38">
        <f ca="1">IFERROR(SUMIF('Journal Entries'!$B:$H,'COA Final KI 300719'!D781,'Journal Entries'!$H:$H),0)</f>
        <v>0</v>
      </c>
    </row>
    <row r="782" spans="2:6" hidden="1" outlineLevel="2" x14ac:dyDescent="0.15">
      <c r="B782" s="8"/>
      <c r="C782" s="3"/>
      <c r="D782" s="2">
        <v>136251</v>
      </c>
      <c r="E782" s="3" t="s">
        <v>2673</v>
      </c>
      <c r="F782" s="38">
        <f ca="1">IFERROR(SUMIF('Journal Entries'!$B:$H,'COA Final KI 300719'!D782,'Journal Entries'!$H:$H),0)</f>
        <v>32870000</v>
      </c>
    </row>
    <row r="783" spans="2:6" hidden="1" outlineLevel="2" x14ac:dyDescent="0.15">
      <c r="B783" s="8"/>
      <c r="C783" s="3"/>
      <c r="D783" s="2">
        <v>136252</v>
      </c>
      <c r="E783" s="3" t="s">
        <v>2674</v>
      </c>
      <c r="F783" s="38">
        <f ca="1">IFERROR(SUMIF('Journal Entries'!$B:$H,'COA Final KI 300719'!D783,'Journal Entries'!$H:$H),0)</f>
        <v>0</v>
      </c>
    </row>
    <row r="784" spans="2:6" hidden="1" outlineLevel="2" x14ac:dyDescent="0.15">
      <c r="B784" s="8"/>
      <c r="C784" s="3"/>
      <c r="D784" s="2">
        <v>136253</v>
      </c>
      <c r="E784" s="3" t="s">
        <v>2675</v>
      </c>
      <c r="F784" s="38">
        <f ca="1">IFERROR(SUMIF('Journal Entries'!$B:$H,'COA Final KI 300719'!D784,'Journal Entries'!$H:$H),0)</f>
        <v>0</v>
      </c>
    </row>
    <row r="785" spans="2:6" hidden="1" outlineLevel="2" x14ac:dyDescent="0.15">
      <c r="B785" s="8"/>
      <c r="C785" s="3"/>
      <c r="D785" s="2">
        <v>136254</v>
      </c>
      <c r="E785" s="3" t="s">
        <v>2676</v>
      </c>
      <c r="F785" s="38">
        <f ca="1">IFERROR(SUMIF('Journal Entries'!$B:$H,'COA Final KI 300719'!D785,'Journal Entries'!$H:$H),0)</f>
        <v>45687500</v>
      </c>
    </row>
    <row r="786" spans="2:6" hidden="1" outlineLevel="2" x14ac:dyDescent="0.15">
      <c r="B786" s="8"/>
      <c r="C786" s="3"/>
      <c r="D786" s="2">
        <v>136255</v>
      </c>
      <c r="E786" s="3" t="s">
        <v>2677</v>
      </c>
      <c r="F786" s="38">
        <f ca="1">IFERROR(SUMIF('Journal Entries'!$B:$H,'COA Final KI 300719'!D786,'Journal Entries'!$H:$H),0)</f>
        <v>47500000</v>
      </c>
    </row>
    <row r="787" spans="2:6" hidden="1" outlineLevel="2" x14ac:dyDescent="0.15">
      <c r="B787" s="8"/>
      <c r="C787" s="3"/>
      <c r="D787" s="2">
        <v>136256</v>
      </c>
      <c r="E787" s="3" t="s">
        <v>2678</v>
      </c>
      <c r="F787" s="38">
        <f ca="1">IFERROR(SUMIF('Journal Entries'!$B:$H,'COA Final KI 300719'!D787,'Journal Entries'!$H:$H),0)</f>
        <v>1375000</v>
      </c>
    </row>
    <row r="788" spans="2:6" hidden="1" outlineLevel="2" x14ac:dyDescent="0.15">
      <c r="B788" s="8"/>
      <c r="C788" s="3"/>
      <c r="D788" s="2">
        <v>136257</v>
      </c>
      <c r="E788" s="3" t="s">
        <v>2679</v>
      </c>
      <c r="F788" s="38">
        <f ca="1">IFERROR(SUMIF('Journal Entries'!$B:$H,'COA Final KI 300719'!D788,'Journal Entries'!$H:$H),0)</f>
        <v>0</v>
      </c>
    </row>
    <row r="789" spans="2:6" hidden="1" outlineLevel="2" x14ac:dyDescent="0.15">
      <c r="B789" s="8"/>
      <c r="C789" s="3"/>
      <c r="D789" s="2">
        <v>136258</v>
      </c>
      <c r="E789" s="3" t="s">
        <v>2680</v>
      </c>
      <c r="F789" s="38">
        <f ca="1">IFERROR(SUMIF('Journal Entries'!$B:$H,'COA Final KI 300719'!D789,'Journal Entries'!$H:$H),0)</f>
        <v>0</v>
      </c>
    </row>
    <row r="790" spans="2:6" hidden="1" outlineLevel="2" x14ac:dyDescent="0.15">
      <c r="B790" s="8"/>
      <c r="C790" s="3"/>
      <c r="D790" s="2">
        <v>136259</v>
      </c>
      <c r="E790" s="3" t="s">
        <v>2681</v>
      </c>
      <c r="F790" s="38">
        <f ca="1">IFERROR(SUMIF('Journal Entries'!$B:$H,'COA Final KI 300719'!D790,'Journal Entries'!$H:$H),0)</f>
        <v>0</v>
      </c>
    </row>
    <row r="791" spans="2:6" hidden="1" outlineLevel="2" x14ac:dyDescent="0.15">
      <c r="B791" s="8"/>
      <c r="C791" s="3"/>
      <c r="D791" s="2">
        <v>136260</v>
      </c>
      <c r="E791" s="3" t="s">
        <v>2682</v>
      </c>
      <c r="F791" s="38">
        <f ca="1">IFERROR(SUMIF('Journal Entries'!$B:$H,'COA Final KI 300719'!D791,'Journal Entries'!$H:$H),0)</f>
        <v>0</v>
      </c>
    </row>
    <row r="792" spans="2:6" hidden="1" outlineLevel="2" x14ac:dyDescent="0.15">
      <c r="B792" s="8"/>
      <c r="C792" s="3"/>
      <c r="D792" s="2">
        <v>136261</v>
      </c>
      <c r="E792" s="3" t="s">
        <v>2683</v>
      </c>
      <c r="F792" s="38">
        <f ca="1">IFERROR(SUMIF('Journal Entries'!$B:$H,'COA Final KI 300719'!D792,'Journal Entries'!$H:$H),0)</f>
        <v>0</v>
      </c>
    </row>
    <row r="793" spans="2:6" hidden="1" outlineLevel="2" x14ac:dyDescent="0.15">
      <c r="B793" s="8"/>
      <c r="C793" s="3"/>
      <c r="D793" s="2">
        <v>136262</v>
      </c>
      <c r="E793" s="3" t="s">
        <v>2684</v>
      </c>
      <c r="F793" s="38">
        <f ca="1">IFERROR(SUMIF('Journal Entries'!$B:$H,'COA Final KI 300719'!D793,'Journal Entries'!$H:$H),0)</f>
        <v>0</v>
      </c>
    </row>
    <row r="794" spans="2:6" hidden="1" outlineLevel="2" x14ac:dyDescent="0.15">
      <c r="B794" s="8"/>
      <c r="C794" s="3"/>
      <c r="D794" s="2">
        <v>136263</v>
      </c>
      <c r="E794" s="3" t="s">
        <v>2685</v>
      </c>
      <c r="F794" s="38">
        <f ca="1">IFERROR(SUMIF('Journal Entries'!$B:$H,'COA Final KI 300719'!D794,'Journal Entries'!$H:$H),0)</f>
        <v>0</v>
      </c>
    </row>
    <row r="795" spans="2:6" hidden="1" outlineLevel="2" x14ac:dyDescent="0.15">
      <c r="B795" s="8"/>
      <c r="C795" s="3"/>
      <c r="D795" s="2">
        <v>136264</v>
      </c>
      <c r="E795" s="3" t="s">
        <v>2686</v>
      </c>
      <c r="F795" s="38">
        <f ca="1">IFERROR(SUMIF('Journal Entries'!$B:$H,'COA Final KI 300719'!D795,'Journal Entries'!$H:$H),0)</f>
        <v>0</v>
      </c>
    </row>
    <row r="796" spans="2:6" hidden="1" outlineLevel="2" x14ac:dyDescent="0.15">
      <c r="B796" s="8"/>
      <c r="C796" s="3"/>
      <c r="D796" s="2">
        <v>136265</v>
      </c>
      <c r="E796" s="3" t="s">
        <v>2687</v>
      </c>
      <c r="F796" s="38">
        <f ca="1">IFERROR(SUMIF('Journal Entries'!$B:$H,'COA Final KI 300719'!D796,'Journal Entries'!$H:$H),0)</f>
        <v>0</v>
      </c>
    </row>
    <row r="797" spans="2:6" hidden="1" outlineLevel="2" x14ac:dyDescent="0.15">
      <c r="B797" s="8"/>
      <c r="C797" s="3"/>
      <c r="D797" s="2">
        <v>136266</v>
      </c>
      <c r="E797" s="3" t="s">
        <v>2688</v>
      </c>
      <c r="F797" s="38">
        <f ca="1">IFERROR(SUMIF('Journal Entries'!$B:$H,'COA Final KI 300719'!D797,'Journal Entries'!$H:$H),0)</f>
        <v>17250000</v>
      </c>
    </row>
    <row r="798" spans="2:6" x14ac:dyDescent="0.15">
      <c r="B798" s="34">
        <v>140000</v>
      </c>
      <c r="C798" s="35" t="s">
        <v>30</v>
      </c>
      <c r="D798" s="34"/>
      <c r="E798" s="36"/>
      <c r="F798" s="39">
        <f ca="1">SUM(F799,F806,F811,F815)</f>
        <v>6430882484.333333</v>
      </c>
    </row>
    <row r="799" spans="2:6" outlineLevel="1" x14ac:dyDescent="0.15">
      <c r="B799" s="29">
        <v>141000</v>
      </c>
      <c r="C799" s="30" t="s">
        <v>31</v>
      </c>
      <c r="D799" s="31"/>
      <c r="E799" s="32"/>
      <c r="F799" s="33">
        <f ca="1">SUM(F800:F805)</f>
        <v>1520044792</v>
      </c>
    </row>
    <row r="800" spans="2:6" hidden="1" outlineLevel="2" x14ac:dyDescent="0.15">
      <c r="B800" s="8"/>
      <c r="C800" s="3"/>
      <c r="D800" s="2">
        <v>141001</v>
      </c>
      <c r="E800" s="3" t="s">
        <v>32</v>
      </c>
      <c r="F800" s="38">
        <f ca="1">IFERROR(SUMIF('Journal Entries'!$B:$H,'COA Final KI 300719'!D800,'Journal Entries'!$H:$H),0)</f>
        <v>26815500</v>
      </c>
    </row>
    <row r="801" spans="2:6" hidden="1" outlineLevel="2" x14ac:dyDescent="0.15">
      <c r="B801" s="8"/>
      <c r="C801" s="3"/>
      <c r="D801" s="2">
        <v>141002</v>
      </c>
      <c r="E801" s="3" t="s">
        <v>33</v>
      </c>
      <c r="F801" s="38">
        <f ca="1">IFERROR(SUMIF('Journal Entries'!$B:$H,'COA Final KI 300719'!D801,'Journal Entries'!$H:$H),0)</f>
        <v>441300000</v>
      </c>
    </row>
    <row r="802" spans="2:6" hidden="1" outlineLevel="2" x14ac:dyDescent="0.15">
      <c r="B802" s="8"/>
      <c r="C802" s="3"/>
      <c r="D802" s="2">
        <v>141003</v>
      </c>
      <c r="E802" s="3" t="s">
        <v>34</v>
      </c>
      <c r="F802" s="38">
        <f ca="1">IFERROR(SUMIF('Journal Entries'!$B:$H,'COA Final KI 300719'!D802,'Journal Entries'!$H:$H),0)</f>
        <v>4283272</v>
      </c>
    </row>
    <row r="803" spans="2:6" hidden="1" outlineLevel="2" x14ac:dyDescent="0.15">
      <c r="B803" s="8"/>
      <c r="C803" s="3"/>
      <c r="D803" s="2">
        <v>141004</v>
      </c>
      <c r="E803" s="3" t="s">
        <v>35</v>
      </c>
      <c r="F803" s="38">
        <f ca="1">IFERROR(SUMIF('Journal Entries'!$B:$H,'COA Final KI 300719'!D803,'Journal Entries'!$H:$H),0)</f>
        <v>810786</v>
      </c>
    </row>
    <row r="804" spans="2:6" hidden="1" outlineLevel="2" x14ac:dyDescent="0.15">
      <c r="B804" s="8"/>
      <c r="C804" s="3"/>
      <c r="D804" s="2">
        <v>141005</v>
      </c>
      <c r="E804" s="3" t="s">
        <v>36</v>
      </c>
      <c r="F804" s="38">
        <f ca="1">IFERROR(SUMIF('Journal Entries'!$B:$H,'COA Final KI 300719'!D804,'Journal Entries'!$H:$H),0)</f>
        <v>1046835234</v>
      </c>
    </row>
    <row r="805" spans="2:6" hidden="1" outlineLevel="2" x14ac:dyDescent="0.15">
      <c r="B805" s="8"/>
      <c r="C805" s="3"/>
      <c r="D805" s="2">
        <v>141006</v>
      </c>
      <c r="E805" s="3" t="s">
        <v>37</v>
      </c>
      <c r="F805" s="38">
        <f ca="1">IFERROR(SUMIF('Journal Entries'!$B:$H,'COA Final KI 300719'!D805,'Journal Entries'!$H:$H),0)</f>
        <v>0</v>
      </c>
    </row>
    <row r="806" spans="2:6" outlineLevel="1" collapsed="1" x14ac:dyDescent="0.15">
      <c r="B806" s="29">
        <v>142000</v>
      </c>
      <c r="C806" s="30" t="s">
        <v>38</v>
      </c>
      <c r="D806" s="31"/>
      <c r="E806" s="32"/>
      <c r="F806" s="33">
        <f ca="1">SUM(F807:F810)</f>
        <v>4728862692.333333</v>
      </c>
    </row>
    <row r="807" spans="2:6" hidden="1" outlineLevel="2" x14ac:dyDescent="0.15">
      <c r="B807" s="8"/>
      <c r="C807" s="3"/>
      <c r="D807" s="2">
        <v>142001</v>
      </c>
      <c r="E807" s="3" t="s">
        <v>39</v>
      </c>
      <c r="F807" s="38">
        <f ca="1">IFERROR(SUMIF('Journal Entries'!$B:$H,'COA Final KI 300719'!D807,'Journal Entries'!$H:$H),0)</f>
        <v>4645529359</v>
      </c>
    </row>
    <row r="808" spans="2:6" hidden="1" outlineLevel="2" x14ac:dyDescent="0.15">
      <c r="B808" s="8"/>
      <c r="C808" s="3"/>
      <c r="D808" s="2">
        <v>142002</v>
      </c>
      <c r="E808" s="3" t="s">
        <v>40</v>
      </c>
      <c r="F808" s="38">
        <f ca="1">IFERROR(SUMIF('Journal Entries'!$B:$H,'COA Final KI 300719'!D808,'Journal Entries'!$H:$H),0)</f>
        <v>0</v>
      </c>
    </row>
    <row r="809" spans="2:6" hidden="1" outlineLevel="2" x14ac:dyDescent="0.15">
      <c r="B809" s="8"/>
      <c r="C809" s="3"/>
      <c r="D809" s="2">
        <v>142003</v>
      </c>
      <c r="E809" s="3" t="s">
        <v>41</v>
      </c>
      <c r="F809" s="38">
        <f ca="1">IFERROR(SUMIF('Journal Entries'!$B:$H,'COA Final KI 300719'!D809,'Journal Entries'!$H:$H),0)</f>
        <v>83333333.333333075</v>
      </c>
    </row>
    <row r="810" spans="2:6" hidden="1" outlineLevel="2" x14ac:dyDescent="0.15">
      <c r="B810" s="8"/>
      <c r="C810" s="3"/>
      <c r="D810" s="2">
        <v>142004</v>
      </c>
      <c r="E810" s="3" t="s">
        <v>42</v>
      </c>
      <c r="F810" s="38">
        <f ca="1">IFERROR(SUMIF('Journal Entries'!$B:$H,'COA Final KI 300719'!D810,'Journal Entries'!$H:$H),0)</f>
        <v>0</v>
      </c>
    </row>
    <row r="811" spans="2:6" outlineLevel="1" collapsed="1" x14ac:dyDescent="0.15">
      <c r="B811" s="29">
        <v>143000</v>
      </c>
      <c r="C811" s="30" t="s">
        <v>43</v>
      </c>
      <c r="D811" s="31"/>
      <c r="E811" s="32"/>
      <c r="F811" s="33">
        <f ca="1">SUM(F812:F814)</f>
        <v>181975000</v>
      </c>
    </row>
    <row r="812" spans="2:6" hidden="1" outlineLevel="2" x14ac:dyDescent="0.15">
      <c r="B812" s="8"/>
      <c r="C812" s="3"/>
      <c r="D812" s="2">
        <v>143001</v>
      </c>
      <c r="E812" s="3" t="s">
        <v>941</v>
      </c>
      <c r="F812" s="38">
        <f ca="1">IFERROR(SUMIF('Journal Entries'!$B:$H,'COA Final KI 300719'!D812,'Journal Entries'!$H:$H),0)</f>
        <v>166975000</v>
      </c>
    </row>
    <row r="813" spans="2:6" hidden="1" outlineLevel="2" x14ac:dyDescent="0.15">
      <c r="B813" s="8"/>
      <c r="C813" s="3"/>
      <c r="D813" s="2">
        <v>143002</v>
      </c>
      <c r="E813" s="3" t="s">
        <v>1474</v>
      </c>
      <c r="F813" s="38">
        <f ca="1">IFERROR(SUMIF('Journal Entries'!$B:$H,'COA Final KI 300719'!D813,'Journal Entries'!$H:$H),0)</f>
        <v>15000000</v>
      </c>
    </row>
    <row r="814" spans="2:6" hidden="1" outlineLevel="2" x14ac:dyDescent="0.15">
      <c r="B814" s="8"/>
      <c r="C814" s="3"/>
      <c r="D814" s="2">
        <v>143003</v>
      </c>
      <c r="E814" s="3" t="s">
        <v>44</v>
      </c>
      <c r="F814" s="38">
        <f ca="1">IFERROR(SUMIF('Journal Entries'!$B:$H,'COA Final KI 300719'!D814,'Journal Entries'!$H:$H),0)</f>
        <v>0</v>
      </c>
    </row>
    <row r="815" spans="2:6" outlineLevel="1" collapsed="1" x14ac:dyDescent="0.15">
      <c r="B815" s="29">
        <v>144000</v>
      </c>
      <c r="C815" s="30" t="s">
        <v>45</v>
      </c>
      <c r="D815" s="31"/>
      <c r="E815" s="32"/>
      <c r="F815" s="33">
        <f ca="1">SUM(F816:F818)</f>
        <v>0</v>
      </c>
    </row>
    <row r="816" spans="2:6" hidden="1" outlineLevel="2" x14ac:dyDescent="0.15">
      <c r="B816" s="8"/>
      <c r="C816" s="3"/>
      <c r="D816" s="2">
        <v>144001</v>
      </c>
      <c r="E816" s="3" t="s">
        <v>1591</v>
      </c>
      <c r="F816" s="38">
        <f ca="1">IFERROR(SUMIF('Journal Entries'!$B:$H,'COA Final KI 300719'!D816,'Journal Entries'!$H:$H),0)</f>
        <v>0</v>
      </c>
    </row>
    <row r="817" spans="2:6" hidden="1" outlineLevel="2" x14ac:dyDescent="0.15">
      <c r="B817" s="8"/>
      <c r="C817" s="3"/>
      <c r="D817" s="2">
        <v>144002</v>
      </c>
      <c r="E817" s="3" t="s">
        <v>46</v>
      </c>
      <c r="F817" s="38">
        <f ca="1">IFERROR(SUMIF('Journal Entries'!$B:$H,'COA Final KI 300719'!D817,'Journal Entries'!$H:$H),0)</f>
        <v>0</v>
      </c>
    </row>
    <row r="818" spans="2:6" hidden="1" outlineLevel="2" x14ac:dyDescent="0.15">
      <c r="B818" s="8"/>
      <c r="C818" s="3"/>
      <c r="D818" s="2">
        <v>144003</v>
      </c>
      <c r="E818" s="3" t="s">
        <v>46</v>
      </c>
      <c r="F818" s="38">
        <f ca="1">IFERROR(SUMIF('Journal Entries'!$B:$H,'COA Final KI 300719'!D818,'Journal Entries'!$H:$H),0)</f>
        <v>0</v>
      </c>
    </row>
    <row r="819" spans="2:6" outlineLevel="1" collapsed="1" x14ac:dyDescent="0.15">
      <c r="B819" s="8"/>
      <c r="C819" s="3"/>
      <c r="D819" s="2"/>
      <c r="E819" s="3"/>
      <c r="F819" s="38"/>
    </row>
    <row r="820" spans="2:6" x14ac:dyDescent="0.15">
      <c r="B820" s="34">
        <v>150000</v>
      </c>
      <c r="C820" s="35" t="s">
        <v>47</v>
      </c>
      <c r="D820" s="34"/>
      <c r="E820" s="36"/>
      <c r="F820" s="42"/>
    </row>
    <row r="821" spans="2:6" x14ac:dyDescent="0.15">
      <c r="B821" s="34">
        <v>160000</v>
      </c>
      <c r="C821" s="35" t="s">
        <v>48</v>
      </c>
      <c r="D821" s="34"/>
      <c r="E821" s="36"/>
      <c r="F821" s="39">
        <f ca="1">SUM(F822,F825,F828,F831,F834)</f>
        <v>3128588042.545455</v>
      </c>
    </row>
    <row r="822" spans="2:6" outlineLevel="1" x14ac:dyDescent="0.15">
      <c r="B822" s="29">
        <v>161000</v>
      </c>
      <c r="C822" s="30" t="s">
        <v>49</v>
      </c>
      <c r="D822" s="31"/>
      <c r="E822" s="32"/>
      <c r="F822" s="33">
        <f ca="1">SUM(F823:F824)</f>
        <v>200000000</v>
      </c>
    </row>
    <row r="823" spans="2:6" hidden="1" outlineLevel="2" x14ac:dyDescent="0.15">
      <c r="B823" s="8"/>
      <c r="C823" s="3"/>
      <c r="D823" s="2">
        <v>161001</v>
      </c>
      <c r="E823" s="3" t="s">
        <v>50</v>
      </c>
      <c r="F823" s="38">
        <f ca="1">IFERROR(SUMIF('Journal Entries'!$B:$H,'COA Final KI 300719'!D823,'Journal Entries'!$H:$H),0)</f>
        <v>0</v>
      </c>
    </row>
    <row r="824" spans="2:6" hidden="1" outlineLevel="2" x14ac:dyDescent="0.15">
      <c r="B824" s="8"/>
      <c r="C824" s="3"/>
      <c r="D824" s="2">
        <v>161002</v>
      </c>
      <c r="E824" s="3" t="s">
        <v>51</v>
      </c>
      <c r="F824" s="38">
        <f ca="1">IFERROR(SUMIF('Journal Entries'!$B:$H,'COA Final KI 300719'!D824,'Journal Entries'!$H:$H),0)</f>
        <v>200000000</v>
      </c>
    </row>
    <row r="825" spans="2:6" outlineLevel="1" collapsed="1" x14ac:dyDescent="0.15">
      <c r="B825" s="29">
        <v>162000</v>
      </c>
      <c r="C825" s="30" t="s">
        <v>52</v>
      </c>
      <c r="D825" s="31"/>
      <c r="E825" s="32"/>
      <c r="F825" s="33">
        <f ca="1">SUM(F826:F827)</f>
        <v>1515758635</v>
      </c>
    </row>
    <row r="826" spans="2:6" hidden="1" outlineLevel="2" x14ac:dyDescent="0.15">
      <c r="B826" s="8"/>
      <c r="C826" s="3"/>
      <c r="D826" s="2">
        <v>162001</v>
      </c>
      <c r="E826" s="3" t="s">
        <v>53</v>
      </c>
      <c r="F826" s="38">
        <f ca="1">IFERROR(SUMIF('Journal Entries'!$B:$H,'COA Final KI 300719'!D826,'Journal Entries'!$H:$H),0)</f>
        <v>1310552635</v>
      </c>
    </row>
    <row r="827" spans="2:6" hidden="1" outlineLevel="2" x14ac:dyDescent="0.15">
      <c r="B827" s="8"/>
      <c r="C827" s="3"/>
      <c r="D827" s="2">
        <v>162002</v>
      </c>
      <c r="E827" s="3" t="s">
        <v>54</v>
      </c>
      <c r="F827" s="38">
        <f ca="1">IFERROR(SUMIF('Journal Entries'!$B:$H,'COA Final KI 300719'!D827,'Journal Entries'!$H:$H),0)</f>
        <v>205206000</v>
      </c>
    </row>
    <row r="828" spans="2:6" outlineLevel="1" collapsed="1" x14ac:dyDescent="0.15">
      <c r="B828" s="29">
        <v>163000</v>
      </c>
      <c r="C828" s="30" t="s">
        <v>55</v>
      </c>
      <c r="D828" s="31"/>
      <c r="E828" s="32"/>
      <c r="F828" s="33">
        <f ca="1">SUM(F829:F830)</f>
        <v>0</v>
      </c>
    </row>
    <row r="829" spans="2:6" hidden="1" outlineLevel="2" x14ac:dyDescent="0.15">
      <c r="B829" s="8"/>
      <c r="C829" s="3"/>
      <c r="D829" s="2">
        <v>163001</v>
      </c>
      <c r="E829" s="3" t="s">
        <v>56</v>
      </c>
      <c r="F829" s="38">
        <f ca="1">IFERROR(SUMIF('Journal Entries'!$B:$H,'COA Final KI 300719'!D829,'Journal Entries'!$H:$H),0)</f>
        <v>0</v>
      </c>
    </row>
    <row r="830" spans="2:6" hidden="1" outlineLevel="2" x14ac:dyDescent="0.15">
      <c r="B830" s="8"/>
      <c r="C830" s="3"/>
      <c r="D830" s="2">
        <v>163002</v>
      </c>
      <c r="E830" s="3" t="s">
        <v>57</v>
      </c>
      <c r="F830" s="38">
        <f ca="1">IFERROR(SUMIF('Journal Entries'!$B:$H,'COA Final KI 300719'!D830,'Journal Entries'!$H:$H),0)</f>
        <v>0</v>
      </c>
    </row>
    <row r="831" spans="2:6" outlineLevel="1" collapsed="1" x14ac:dyDescent="0.15">
      <c r="B831" s="29">
        <v>164000</v>
      </c>
      <c r="C831" s="30" t="s">
        <v>58</v>
      </c>
      <c r="D831" s="31"/>
      <c r="E831" s="32"/>
      <c r="F831" s="33">
        <f ca="1">SUM(F832:F833)</f>
        <v>24499970</v>
      </c>
    </row>
    <row r="832" spans="2:6" hidden="1" outlineLevel="2" x14ac:dyDescent="0.15">
      <c r="B832" s="8"/>
      <c r="C832" s="3"/>
      <c r="D832" s="2">
        <v>164001</v>
      </c>
      <c r="E832" s="3" t="s">
        <v>59</v>
      </c>
      <c r="F832" s="38">
        <f ca="1">IFERROR(SUMIF('Journal Entries'!$B:$H,'COA Final KI 300719'!D832,'Journal Entries'!$H:$H),0)</f>
        <v>0</v>
      </c>
    </row>
    <row r="833" spans="2:6" hidden="1" outlineLevel="2" x14ac:dyDescent="0.15">
      <c r="B833" s="8"/>
      <c r="C833" s="3"/>
      <c r="D833" s="2">
        <v>164002</v>
      </c>
      <c r="E833" s="3" t="s">
        <v>60</v>
      </c>
      <c r="F833" s="38">
        <f ca="1">IFERROR(SUMIF('Journal Entries'!$B:$H,'COA Final KI 300719'!D833,'Journal Entries'!$H:$H),0)</f>
        <v>24499970</v>
      </c>
    </row>
    <row r="834" spans="2:6" outlineLevel="1" collapsed="1" x14ac:dyDescent="0.15">
      <c r="B834" s="29">
        <v>165000</v>
      </c>
      <c r="C834" s="30" t="s">
        <v>61</v>
      </c>
      <c r="D834" s="31"/>
      <c r="E834" s="32"/>
      <c r="F834" s="33">
        <f ca="1">SUM(F835:F836)</f>
        <v>1388329437.545455</v>
      </c>
    </row>
    <row r="835" spans="2:6" hidden="1" outlineLevel="2" x14ac:dyDescent="0.15">
      <c r="B835" s="8"/>
      <c r="C835" s="3"/>
      <c r="D835" s="2">
        <v>165001</v>
      </c>
      <c r="E835" s="3" t="s">
        <v>62</v>
      </c>
      <c r="F835" s="38">
        <f ca="1">IFERROR(SUMIF('Journal Entries'!$B:$H,'COA Final KI 300719'!D835,'Journal Entries'!$H:$H),0)</f>
        <v>1248783983</v>
      </c>
    </row>
    <row r="836" spans="2:6" hidden="1" outlineLevel="2" x14ac:dyDescent="0.15">
      <c r="B836" s="8"/>
      <c r="C836" s="3"/>
      <c r="D836" s="2">
        <v>165002</v>
      </c>
      <c r="E836" s="3" t="s">
        <v>63</v>
      </c>
      <c r="F836" s="38">
        <f ca="1">IFERROR(SUMIF('Journal Entries'!$B:$H,'COA Final KI 300719'!D836,'Journal Entries'!$H:$H),0)</f>
        <v>139545454.54545498</v>
      </c>
    </row>
    <row r="837" spans="2:6" outlineLevel="1" collapsed="1" x14ac:dyDescent="0.15">
      <c r="B837" s="8"/>
      <c r="C837" s="3"/>
      <c r="D837" s="2"/>
      <c r="E837" s="3"/>
      <c r="F837" s="38"/>
    </row>
    <row r="838" spans="2:6" x14ac:dyDescent="0.15">
      <c r="B838" s="34">
        <v>170000</v>
      </c>
      <c r="C838" s="35" t="s">
        <v>64</v>
      </c>
      <c r="D838" s="34"/>
      <c r="E838" s="36"/>
      <c r="F838" s="39">
        <f ca="1">SUM(F839,F842,F845,F848,F851)</f>
        <v>-659847240.15340912</v>
      </c>
    </row>
    <row r="839" spans="2:6" outlineLevel="1" x14ac:dyDescent="0.15">
      <c r="B839" s="29">
        <v>171000</v>
      </c>
      <c r="C839" s="30" t="s">
        <v>49</v>
      </c>
      <c r="D839" s="31"/>
      <c r="E839" s="32"/>
      <c r="F839" s="33">
        <f ca="1">SUM(F840:F841)</f>
        <v>0</v>
      </c>
    </row>
    <row r="840" spans="2:6" hidden="1" outlineLevel="2" x14ac:dyDescent="0.15">
      <c r="B840" s="8"/>
      <c r="C840" s="3"/>
      <c r="D840" s="2">
        <v>171001</v>
      </c>
      <c r="E840" s="3" t="s">
        <v>65</v>
      </c>
      <c r="F840" s="38">
        <f ca="1">IFERROR(SUMIF('Journal Entries'!$B:$H,'COA Final KI 300719'!D840,'Journal Entries'!$H:$H),0)</f>
        <v>0</v>
      </c>
    </row>
    <row r="841" spans="2:6" hidden="1" outlineLevel="2" x14ac:dyDescent="0.15">
      <c r="B841" s="8"/>
      <c r="C841" s="3"/>
      <c r="D841" s="2">
        <v>171002</v>
      </c>
      <c r="E841" s="3" t="s">
        <v>66</v>
      </c>
      <c r="F841" s="38">
        <f ca="1">IFERROR(SUMIF('Journal Entries'!$B:$H,'COA Final KI 300719'!D841,'Journal Entries'!$H:$H),0)</f>
        <v>0</v>
      </c>
    </row>
    <row r="842" spans="2:6" outlineLevel="1" collapsed="1" x14ac:dyDescent="0.15">
      <c r="B842" s="29">
        <v>172000</v>
      </c>
      <c r="C842" s="30" t="s">
        <v>67</v>
      </c>
      <c r="D842" s="31"/>
      <c r="E842" s="32"/>
      <c r="F842" s="33">
        <f ca="1">SUM(F843:F844)</f>
        <v>-76964645.833333328</v>
      </c>
    </row>
    <row r="843" spans="2:6" hidden="1" outlineLevel="2" x14ac:dyDescent="0.15">
      <c r="B843" s="8"/>
      <c r="C843" s="3"/>
      <c r="D843" s="2">
        <v>172001</v>
      </c>
      <c r="E843" s="3" t="s">
        <v>68</v>
      </c>
      <c r="F843" s="38">
        <f ca="1">IFERROR(SUMIF('Journal Entries'!$B:$H,'COA Final KI 300719'!D843,'Journal Entries'!$H:$H),0)</f>
        <v>0</v>
      </c>
    </row>
    <row r="844" spans="2:6" hidden="1" outlineLevel="2" x14ac:dyDescent="0.15">
      <c r="B844" s="8"/>
      <c r="C844" s="3"/>
      <c r="D844" s="2">
        <v>172002</v>
      </c>
      <c r="E844" s="3" t="s">
        <v>69</v>
      </c>
      <c r="F844" s="38">
        <f ca="1">IFERROR(SUMIF('Journal Entries'!$B:$H,'COA Final KI 300719'!D844,'Journal Entries'!$H:$H),0)</f>
        <v>-76964645.833333328</v>
      </c>
    </row>
    <row r="845" spans="2:6" outlineLevel="1" collapsed="1" x14ac:dyDescent="0.15">
      <c r="B845" s="29">
        <v>173000</v>
      </c>
      <c r="C845" s="30" t="s">
        <v>70</v>
      </c>
      <c r="D845" s="31"/>
      <c r="E845" s="32"/>
      <c r="F845" s="33">
        <f ca="1">SUM(F846:F847)</f>
        <v>-435857040.10416657</v>
      </c>
    </row>
    <row r="846" spans="2:6" hidden="1" outlineLevel="2" x14ac:dyDescent="0.15">
      <c r="B846" s="8"/>
      <c r="C846" s="3"/>
      <c r="D846" s="2">
        <v>173001</v>
      </c>
      <c r="E846" s="3" t="s">
        <v>71</v>
      </c>
      <c r="F846" s="38">
        <f ca="1">IFERROR(SUMIF('Journal Entries'!$B:$H,'COA Final KI 300719'!D846,'Journal Entries'!$H:$H),0)</f>
        <v>-435857040.10416657</v>
      </c>
    </row>
    <row r="847" spans="2:6" hidden="1" outlineLevel="2" x14ac:dyDescent="0.15">
      <c r="B847" s="8"/>
      <c r="C847" s="3"/>
      <c r="D847" s="2">
        <v>173002</v>
      </c>
      <c r="E847" s="3" t="s">
        <v>72</v>
      </c>
      <c r="F847" s="38">
        <f ca="1">IFERROR(SUMIF('Journal Entries'!$B:$H,'COA Final KI 300719'!D847,'Journal Entries'!$H:$H),0)</f>
        <v>0</v>
      </c>
    </row>
    <row r="848" spans="2:6" outlineLevel="1" collapsed="1" x14ac:dyDescent="0.15">
      <c r="B848" s="29">
        <v>174000</v>
      </c>
      <c r="C848" s="30" t="s">
        <v>58</v>
      </c>
      <c r="D848" s="31"/>
      <c r="E848" s="32"/>
      <c r="F848" s="33">
        <f ca="1">SUM(F849:F850)</f>
        <v>0</v>
      </c>
    </row>
    <row r="849" spans="2:9" hidden="1" outlineLevel="2" x14ac:dyDescent="0.15">
      <c r="B849" s="8"/>
      <c r="C849" s="3"/>
      <c r="D849" s="2">
        <v>174001</v>
      </c>
      <c r="E849" s="3" t="s">
        <v>73</v>
      </c>
      <c r="F849" s="38">
        <f ca="1">IFERROR(SUMIF('Journal Entries'!$B:$H,'COA Final KI 300719'!D849,'Journal Entries'!$H:$H),0)</f>
        <v>0</v>
      </c>
    </row>
    <row r="850" spans="2:9" hidden="1" outlineLevel="2" x14ac:dyDescent="0.15">
      <c r="B850" s="8"/>
      <c r="C850" s="3"/>
      <c r="D850" s="2">
        <v>174002</v>
      </c>
      <c r="E850" s="3" t="s">
        <v>74</v>
      </c>
      <c r="F850" s="38">
        <f ca="1">IFERROR(SUMIF('Journal Entries'!$B:$H,'COA Final KI 300719'!D850,'Journal Entries'!$H:$H),0)</f>
        <v>0</v>
      </c>
    </row>
    <row r="851" spans="2:9" outlineLevel="1" collapsed="1" x14ac:dyDescent="0.15">
      <c r="B851" s="29">
        <v>175000</v>
      </c>
      <c r="C851" s="30" t="s">
        <v>61</v>
      </c>
      <c r="D851" s="31"/>
      <c r="E851" s="32"/>
      <c r="F851" s="33">
        <f ca="1">SUM(F852:F853)</f>
        <v>-147025554.21590924</v>
      </c>
    </row>
    <row r="852" spans="2:9" hidden="1" outlineLevel="2" x14ac:dyDescent="0.15">
      <c r="B852" s="8"/>
      <c r="C852" s="3"/>
      <c r="D852" s="2">
        <v>175001</v>
      </c>
      <c r="E852" s="3" t="s">
        <v>75</v>
      </c>
      <c r="F852" s="38">
        <f ca="1">IFERROR(SUMIF('Journal Entries'!$B:$H,'COA Final KI 300719'!D852,'Journal Entries'!$H:$H),0)</f>
        <v>-91788811.791666657</v>
      </c>
    </row>
    <row r="853" spans="2:9" hidden="1" outlineLevel="2" x14ac:dyDescent="0.15">
      <c r="B853" s="8"/>
      <c r="C853" s="3"/>
      <c r="D853" s="2">
        <v>175002</v>
      </c>
      <c r="E853" s="3" t="s">
        <v>76</v>
      </c>
      <c r="F853" s="38">
        <f ca="1">IFERROR(SUMIF('Journal Entries'!$B:$H,'COA Final KI 300719'!D853,'Journal Entries'!$H:$H),0)</f>
        <v>-55236742.424242578</v>
      </c>
    </row>
    <row r="854" spans="2:9" outlineLevel="1" collapsed="1" x14ac:dyDescent="0.15">
      <c r="B854" s="8"/>
      <c r="C854" s="3"/>
      <c r="D854" s="2"/>
      <c r="E854" s="3"/>
      <c r="F854" s="38"/>
    </row>
    <row r="855" spans="2:9" x14ac:dyDescent="0.15">
      <c r="B855" s="34">
        <v>180000</v>
      </c>
      <c r="C855" s="35" t="s">
        <v>77</v>
      </c>
      <c r="D855" s="34"/>
      <c r="E855" s="36"/>
      <c r="F855" s="39">
        <f ca="1">SUM(F856)</f>
        <v>0</v>
      </c>
      <c r="G855" s="51">
        <f ca="1">F8+F24+F116+F798+F821+F838</f>
        <v>21414606053.60878</v>
      </c>
      <c r="I855" s="52"/>
    </row>
    <row r="856" spans="2:9" outlineLevel="1" x14ac:dyDescent="0.15">
      <c r="B856" s="29">
        <v>181000</v>
      </c>
      <c r="C856" s="30" t="s">
        <v>78</v>
      </c>
      <c r="D856" s="31"/>
      <c r="E856" s="32"/>
      <c r="F856" s="33">
        <f ca="1">SUM(F857:F858)</f>
        <v>0</v>
      </c>
    </row>
    <row r="857" spans="2:9" hidden="1" outlineLevel="2" x14ac:dyDescent="0.15">
      <c r="B857" s="8"/>
      <c r="C857" s="3"/>
      <c r="D857" s="2">
        <v>181001</v>
      </c>
      <c r="E857" s="3" t="s">
        <v>79</v>
      </c>
      <c r="F857" s="38">
        <f ca="1">IFERROR(SUMIF('Journal Entries'!$B:$H,'COA Final KI 300719'!D857,'Journal Entries'!$H:$H),0)</f>
        <v>0</v>
      </c>
    </row>
    <row r="858" spans="2:9" hidden="1" outlineLevel="2" x14ac:dyDescent="0.15">
      <c r="B858" s="8"/>
      <c r="C858" s="3"/>
      <c r="D858" s="2">
        <v>181002</v>
      </c>
      <c r="E858" s="3" t="s">
        <v>80</v>
      </c>
      <c r="F858" s="38">
        <f ca="1">IFERROR(SUMIF('Journal Entries'!$B:$H,'COA Final KI 300719'!D858,'Journal Entries'!$H:$H),0)</f>
        <v>0</v>
      </c>
    </row>
    <row r="859" spans="2:9" outlineLevel="1" collapsed="1" x14ac:dyDescent="0.15">
      <c r="B859" s="8"/>
      <c r="C859" s="3"/>
      <c r="D859" s="2"/>
      <c r="E859" s="3"/>
      <c r="F859" s="38"/>
    </row>
    <row r="860" spans="2:9" x14ac:dyDescent="0.15">
      <c r="B860" s="4">
        <v>200000</v>
      </c>
      <c r="C860" s="5" t="s">
        <v>81</v>
      </c>
      <c r="D860" s="4"/>
      <c r="E860" s="3"/>
      <c r="F860" s="38"/>
    </row>
    <row r="861" spans="2:9" x14ac:dyDescent="0.15">
      <c r="B861" s="34">
        <v>210000</v>
      </c>
      <c r="C861" s="35" t="s">
        <v>82</v>
      </c>
      <c r="D861" s="34"/>
      <c r="E861" s="36"/>
      <c r="F861" s="39">
        <f ca="1">SUM(F862,F877,F922,F926,F933,F937)</f>
        <v>5344104556.3886471</v>
      </c>
    </row>
    <row r="862" spans="2:9" outlineLevel="1" x14ac:dyDescent="0.15">
      <c r="B862" s="29">
        <v>211000</v>
      </c>
      <c r="C862" s="30" t="s">
        <v>83</v>
      </c>
      <c r="D862" s="31"/>
      <c r="E862" s="32"/>
      <c r="F862" s="33">
        <f ca="1">SUM(F863:F876)</f>
        <v>0</v>
      </c>
    </row>
    <row r="863" spans="2:9" hidden="1" outlineLevel="2" x14ac:dyDescent="0.15">
      <c r="B863" s="8"/>
      <c r="C863" s="9"/>
      <c r="D863" s="6">
        <v>211001</v>
      </c>
      <c r="E863" s="3" t="s">
        <v>2250</v>
      </c>
      <c r="F863" s="38">
        <f ca="1">-IFERROR(SUMIF('Journal Entries'!$B:$H,'COA Final KI 300719'!D863,'Journal Entries'!$H:$H),0)</f>
        <v>0</v>
      </c>
    </row>
    <row r="864" spans="2:9" hidden="1" outlineLevel="2" x14ac:dyDescent="0.15">
      <c r="B864" s="8"/>
      <c r="C864" s="9"/>
      <c r="D864" s="6">
        <v>211002</v>
      </c>
      <c r="E864" s="3" t="s">
        <v>2251</v>
      </c>
      <c r="F864" s="38">
        <f ca="1">-IFERROR(SUMIF('Journal Entries'!$B:$H,'COA Final KI 300719'!D864,'Journal Entries'!$H:$H),0)</f>
        <v>0</v>
      </c>
    </row>
    <row r="865" spans="2:8" hidden="1" outlineLevel="2" x14ac:dyDescent="0.15">
      <c r="B865" s="8"/>
      <c r="C865" s="9"/>
      <c r="D865" s="6">
        <v>211003</v>
      </c>
      <c r="E865" s="3" t="s">
        <v>2252</v>
      </c>
      <c r="F865" s="38">
        <f ca="1">-IFERROR(SUMIF('Journal Entries'!$B:$H,'COA Final KI 300719'!D865,'Journal Entries'!$H:$H),0)</f>
        <v>0</v>
      </c>
    </row>
    <row r="866" spans="2:8" hidden="1" outlineLevel="2" x14ac:dyDescent="0.15">
      <c r="B866" s="8"/>
      <c r="C866" s="9"/>
      <c r="D866" s="6">
        <v>211004</v>
      </c>
      <c r="E866" s="3" t="s">
        <v>2253</v>
      </c>
      <c r="F866" s="38">
        <f ca="1">-IFERROR(SUMIF('Journal Entries'!$B:$H,'COA Final KI 300719'!D866,'Journal Entries'!$H:$H),0)</f>
        <v>0</v>
      </c>
    </row>
    <row r="867" spans="2:8" hidden="1" outlineLevel="2" x14ac:dyDescent="0.15">
      <c r="B867" s="8"/>
      <c r="C867" s="9"/>
      <c r="D867" s="6">
        <v>211005</v>
      </c>
      <c r="E867" s="3" t="s">
        <v>2254</v>
      </c>
      <c r="F867" s="38">
        <f ca="1">-IFERROR(SUMIF('Journal Entries'!$B:$H,'COA Final KI 300719'!D867,'Journal Entries'!$H:$H),0)</f>
        <v>0</v>
      </c>
    </row>
    <row r="868" spans="2:8" hidden="1" outlineLevel="2" x14ac:dyDescent="0.15">
      <c r="B868" s="8"/>
      <c r="C868" s="9"/>
      <c r="D868" s="6">
        <v>211006</v>
      </c>
      <c r="E868" s="3" t="s">
        <v>2255</v>
      </c>
      <c r="F868" s="38">
        <f ca="1">-IFERROR(SUMIF('Journal Entries'!$B:$H,'COA Final KI 300719'!D868,'Journal Entries'!$H:$H),0)</f>
        <v>0</v>
      </c>
    </row>
    <row r="869" spans="2:8" hidden="1" outlineLevel="2" x14ac:dyDescent="0.15">
      <c r="B869" s="8"/>
      <c r="C869" s="9"/>
      <c r="D869" s="6">
        <v>211007</v>
      </c>
      <c r="E869" s="3" t="s">
        <v>2256</v>
      </c>
      <c r="F869" s="38">
        <f ca="1">-IFERROR(SUMIF('Journal Entries'!$B:$H,'COA Final KI 300719'!D869,'Journal Entries'!$H:$H),0)</f>
        <v>0</v>
      </c>
    </row>
    <row r="870" spans="2:8" hidden="1" outlineLevel="2" x14ac:dyDescent="0.15">
      <c r="B870" s="8"/>
      <c r="C870" s="9"/>
      <c r="D870" s="6">
        <v>211008</v>
      </c>
      <c r="E870" s="3" t="s">
        <v>2257</v>
      </c>
      <c r="F870" s="38">
        <f ca="1">-IFERROR(SUMIF('Journal Entries'!$B:$H,'COA Final KI 300719'!D870,'Journal Entries'!$H:$H),0)</f>
        <v>0</v>
      </c>
    </row>
    <row r="871" spans="2:8" hidden="1" outlineLevel="2" x14ac:dyDescent="0.15">
      <c r="B871" s="8"/>
      <c r="C871" s="9"/>
      <c r="D871" s="6">
        <v>211009</v>
      </c>
      <c r="E871" s="3" t="s">
        <v>2258</v>
      </c>
      <c r="F871" s="38">
        <f ca="1">-IFERROR(SUMIF('Journal Entries'!$B:$H,'COA Final KI 300719'!D871,'Journal Entries'!$H:$H),0)</f>
        <v>0</v>
      </c>
    </row>
    <row r="872" spans="2:8" hidden="1" outlineLevel="2" x14ac:dyDescent="0.15">
      <c r="B872" s="8"/>
      <c r="C872" s="9"/>
      <c r="D872" s="6">
        <v>211010</v>
      </c>
      <c r="E872" s="3" t="s">
        <v>2259</v>
      </c>
      <c r="F872" s="38">
        <f ca="1">-IFERROR(SUMIF('Journal Entries'!$B:$H,'COA Final KI 300719'!D872,'Journal Entries'!$H:$H),0)</f>
        <v>0</v>
      </c>
    </row>
    <row r="873" spans="2:8" hidden="1" outlineLevel="2" x14ac:dyDescent="0.15">
      <c r="B873" s="8"/>
      <c r="C873" s="9"/>
      <c r="D873" s="6">
        <v>211011</v>
      </c>
      <c r="E873" s="3" t="s">
        <v>2864</v>
      </c>
      <c r="F873" s="38">
        <f ca="1">-IFERROR(SUMIF('Journal Entries'!$B:$H,'COA Final KI 300719'!D873,'Journal Entries'!$H:$H),0)</f>
        <v>0</v>
      </c>
    </row>
    <row r="874" spans="2:8" hidden="1" outlineLevel="2" x14ac:dyDescent="0.15">
      <c r="B874" s="8"/>
      <c r="C874" s="9"/>
      <c r="D874" s="6">
        <v>211012</v>
      </c>
      <c r="E874" s="3" t="s">
        <v>2731</v>
      </c>
      <c r="F874" s="38">
        <f ca="1">-IFERROR(SUMIF('Journal Entries'!$B:$H,'COA Final KI 300719'!D874,'Journal Entries'!$H:$H),0)</f>
        <v>0</v>
      </c>
    </row>
    <row r="875" spans="2:8" hidden="1" outlineLevel="2" x14ac:dyDescent="0.15">
      <c r="B875" s="8"/>
      <c r="C875" s="9"/>
      <c r="D875" s="6">
        <v>211013</v>
      </c>
      <c r="E875" s="3" t="s">
        <v>2817</v>
      </c>
      <c r="F875" s="38">
        <f ca="1">-IFERROR(SUMIF('Journal Entries'!$B:$H,'COA Final KI 300719'!D875,'Journal Entries'!$H:$H),0)</f>
        <v>0</v>
      </c>
    </row>
    <row r="876" spans="2:8" hidden="1" outlineLevel="2" x14ac:dyDescent="0.15">
      <c r="B876" s="8"/>
      <c r="C876" s="9"/>
      <c r="D876" s="6"/>
      <c r="E876" s="3"/>
      <c r="F876" s="38"/>
    </row>
    <row r="877" spans="2:8" outlineLevel="1" collapsed="1" x14ac:dyDescent="0.15">
      <c r="B877" s="29">
        <v>212000</v>
      </c>
      <c r="C877" s="30" t="s">
        <v>84</v>
      </c>
      <c r="D877" s="31"/>
      <c r="E877" s="32"/>
      <c r="F877" s="33">
        <f ca="1">SUM(F878:F921)</f>
        <v>237984687</v>
      </c>
    </row>
    <row r="878" spans="2:8" hidden="1" outlineLevel="2" x14ac:dyDescent="0.15">
      <c r="B878" s="8"/>
      <c r="C878" s="9"/>
      <c r="D878" s="6">
        <v>212001</v>
      </c>
      <c r="E878" s="3" t="s">
        <v>2260</v>
      </c>
      <c r="F878" s="38">
        <f ca="1">-IFERROR(SUMIF('Journal Entries'!$B:$H,'COA Final KI 300719'!D878,'Journal Entries'!$H:$H),0)</f>
        <v>0</v>
      </c>
      <c r="H878" s="52"/>
    </row>
    <row r="879" spans="2:8" hidden="1" outlineLevel="2" x14ac:dyDescent="0.15">
      <c r="B879" s="8"/>
      <c r="C879" s="9"/>
      <c r="D879" s="6">
        <v>212002</v>
      </c>
      <c r="E879" s="3" t="s">
        <v>2261</v>
      </c>
      <c r="F879" s="38">
        <f ca="1">-IFERROR(SUMIF('Journal Entries'!$B:$H,'COA Final KI 300719'!D879,'Journal Entries'!$H:$H),0)</f>
        <v>147345000</v>
      </c>
    </row>
    <row r="880" spans="2:8" hidden="1" outlineLevel="2" x14ac:dyDescent="0.15">
      <c r="B880" s="8"/>
      <c r="C880" s="9"/>
      <c r="D880" s="6">
        <v>212003</v>
      </c>
      <c r="E880" s="3" t="s">
        <v>2262</v>
      </c>
      <c r="F880" s="38">
        <f ca="1">-IFERROR(SUMIF('Journal Entries'!$B:$H,'COA Final KI 300719'!D880,'Journal Entries'!$H:$H),0)</f>
        <v>6500000</v>
      </c>
    </row>
    <row r="881" spans="2:6" hidden="1" outlineLevel="2" x14ac:dyDescent="0.15">
      <c r="B881" s="8"/>
      <c r="C881" s="9"/>
      <c r="D881" s="6">
        <v>212004</v>
      </c>
      <c r="E881" s="3" t="s">
        <v>2263</v>
      </c>
      <c r="F881" s="38">
        <f ca="1">-IFERROR(SUMIF('Journal Entries'!$B:$H,'COA Final KI 300719'!D881,'Journal Entries'!$H:$H),0)</f>
        <v>0</v>
      </c>
    </row>
    <row r="882" spans="2:6" hidden="1" outlineLevel="2" x14ac:dyDescent="0.15">
      <c r="B882" s="8"/>
      <c r="C882" s="9"/>
      <c r="D882" s="6">
        <v>212005</v>
      </c>
      <c r="E882" s="3" t="s">
        <v>2264</v>
      </c>
      <c r="F882" s="38">
        <f ca="1">-IFERROR(SUMIF('Journal Entries'!$B:$H,'COA Final KI 300719'!D882,'Journal Entries'!$H:$H),0)</f>
        <v>0</v>
      </c>
    </row>
    <row r="883" spans="2:6" hidden="1" outlineLevel="2" x14ac:dyDescent="0.15">
      <c r="B883" s="8"/>
      <c r="C883" s="9"/>
      <c r="D883" s="6">
        <v>212006</v>
      </c>
      <c r="E883" s="3" t="s">
        <v>2265</v>
      </c>
      <c r="F883" s="38">
        <f ca="1">-IFERROR(SUMIF('Journal Entries'!$B:$H,'COA Final KI 300719'!D883,'Journal Entries'!$H:$H),0)</f>
        <v>0</v>
      </c>
    </row>
    <row r="884" spans="2:6" hidden="1" outlineLevel="2" x14ac:dyDescent="0.15">
      <c r="B884" s="8"/>
      <c r="C884" s="9"/>
      <c r="D884" s="6">
        <v>212007</v>
      </c>
      <c r="E884" s="3" t="s">
        <v>2266</v>
      </c>
      <c r="F884" s="38">
        <f ca="1">-IFERROR(SUMIF('Journal Entries'!$B:$H,'COA Final KI 300719'!D884,'Journal Entries'!$H:$H),0)</f>
        <v>0</v>
      </c>
    </row>
    <row r="885" spans="2:6" hidden="1" outlineLevel="2" x14ac:dyDescent="0.15">
      <c r="B885" s="8"/>
      <c r="C885" s="9"/>
      <c r="D885" s="6">
        <v>212008</v>
      </c>
      <c r="E885" s="3" t="s">
        <v>2267</v>
      </c>
      <c r="F885" s="38">
        <f ca="1">-IFERROR(SUMIF('Journal Entries'!$B:$H,'COA Final KI 300719'!D885,'Journal Entries'!$H:$H),0)</f>
        <v>0</v>
      </c>
    </row>
    <row r="886" spans="2:6" hidden="1" outlineLevel="2" x14ac:dyDescent="0.15">
      <c r="B886" s="8"/>
      <c r="C886" s="9"/>
      <c r="D886" s="6">
        <v>212009</v>
      </c>
      <c r="E886" s="3" t="s">
        <v>2268</v>
      </c>
      <c r="F886" s="38">
        <f ca="1">-IFERROR(SUMIF('Journal Entries'!$B:$H,'COA Final KI 300719'!D886,'Journal Entries'!$H:$H),0)</f>
        <v>0</v>
      </c>
    </row>
    <row r="887" spans="2:6" hidden="1" outlineLevel="2" x14ac:dyDescent="0.15">
      <c r="B887" s="8"/>
      <c r="C887" s="9"/>
      <c r="D887" s="6">
        <v>212010</v>
      </c>
      <c r="E887" s="3" t="s">
        <v>2269</v>
      </c>
      <c r="F887" s="38">
        <f ca="1">-IFERROR(SUMIF('Journal Entries'!$B:$H,'COA Final KI 300719'!D887,'Journal Entries'!$H:$H),0)</f>
        <v>0</v>
      </c>
    </row>
    <row r="888" spans="2:6" hidden="1" outlineLevel="2" x14ac:dyDescent="0.15">
      <c r="B888" s="8"/>
      <c r="C888" s="9"/>
      <c r="D888" s="6">
        <v>212011</v>
      </c>
      <c r="E888" s="3" t="s">
        <v>2270</v>
      </c>
      <c r="F888" s="38">
        <f ca="1">-IFERROR(SUMIF('Journal Entries'!$B:$H,'COA Final KI 300719'!D888,'Journal Entries'!$H:$H),0)</f>
        <v>2400000</v>
      </c>
    </row>
    <row r="889" spans="2:6" hidden="1" outlineLevel="2" x14ac:dyDescent="0.15">
      <c r="B889" s="8"/>
      <c r="C889" s="9"/>
      <c r="D889" s="6">
        <v>212012</v>
      </c>
      <c r="E889" s="3" t="s">
        <v>2271</v>
      </c>
      <c r="F889" s="38">
        <f ca="1">-IFERROR(SUMIF('Journal Entries'!$B:$H,'COA Final KI 300719'!D889,'Journal Entries'!$H:$H),0)</f>
        <v>0</v>
      </c>
    </row>
    <row r="890" spans="2:6" hidden="1" outlineLevel="2" x14ac:dyDescent="0.15">
      <c r="B890" s="8"/>
      <c r="C890" s="9"/>
      <c r="D890" s="6">
        <v>212013</v>
      </c>
      <c r="E890" s="3" t="s">
        <v>2272</v>
      </c>
      <c r="F890" s="38">
        <f ca="1">-IFERROR(SUMIF('Journal Entries'!$B:$H,'COA Final KI 300719'!D890,'Journal Entries'!$H:$H),0)</f>
        <v>0</v>
      </c>
    </row>
    <row r="891" spans="2:6" hidden="1" outlineLevel="2" x14ac:dyDescent="0.15">
      <c r="B891" s="8"/>
      <c r="C891" s="9"/>
      <c r="D891" s="6">
        <v>212014</v>
      </c>
      <c r="E891" s="3" t="s">
        <v>2273</v>
      </c>
      <c r="F891" s="38">
        <f ca="1">-IFERROR(SUMIF('Journal Entries'!$B:$H,'COA Final KI 300719'!D891,'Journal Entries'!$H:$H),0)</f>
        <v>750000</v>
      </c>
    </row>
    <row r="892" spans="2:6" hidden="1" outlineLevel="2" x14ac:dyDescent="0.15">
      <c r="B892" s="8"/>
      <c r="C892" s="9"/>
      <c r="D892" s="6">
        <v>212015</v>
      </c>
      <c r="E892" s="3" t="s">
        <v>1524</v>
      </c>
      <c r="F892" s="38">
        <f ca="1">-IFERROR(SUMIF('Journal Entries'!$B:$H,'COA Final KI 300719'!D892,'Journal Entries'!$H:$H),0)</f>
        <v>49628471</v>
      </c>
    </row>
    <row r="893" spans="2:6" hidden="1" outlineLevel="2" x14ac:dyDescent="0.15">
      <c r="B893" s="8"/>
      <c r="C893" s="9"/>
      <c r="D893" s="6">
        <v>212016</v>
      </c>
      <c r="E893" s="3" t="s">
        <v>2274</v>
      </c>
      <c r="F893" s="38">
        <f ca="1">-IFERROR(SUMIF('Journal Entries'!$B:$H,'COA Final KI 300719'!D893,'Journal Entries'!$H:$H),0)</f>
        <v>0</v>
      </c>
    </row>
    <row r="894" spans="2:6" hidden="1" outlineLevel="2" x14ac:dyDescent="0.15">
      <c r="B894" s="8"/>
      <c r="C894" s="9"/>
      <c r="D894" s="6">
        <v>212017</v>
      </c>
      <c r="E894" s="3" t="s">
        <v>2275</v>
      </c>
      <c r="F894" s="38">
        <f ca="1">-IFERROR(SUMIF('Journal Entries'!$B:$H,'COA Final KI 300719'!D894,'Journal Entries'!$H:$H),0)</f>
        <v>0</v>
      </c>
    </row>
    <row r="895" spans="2:6" hidden="1" outlineLevel="2" x14ac:dyDescent="0.15">
      <c r="B895" s="8"/>
      <c r="C895" s="9"/>
      <c r="D895" s="6">
        <v>212018</v>
      </c>
      <c r="E895" s="3" t="s">
        <v>2276</v>
      </c>
      <c r="F895" s="38">
        <f ca="1">-IFERROR(SUMIF('Journal Entries'!$B:$H,'COA Final KI 300719'!D895,'Journal Entries'!$H:$H),0)</f>
        <v>0</v>
      </c>
    </row>
    <row r="896" spans="2:6" hidden="1" outlineLevel="2" x14ac:dyDescent="0.15">
      <c r="B896" s="8"/>
      <c r="C896" s="9"/>
      <c r="D896" s="6">
        <v>212019</v>
      </c>
      <c r="E896" s="3" t="s">
        <v>2277</v>
      </c>
      <c r="F896" s="38">
        <f ca="1">-IFERROR(SUMIF('Journal Entries'!$B:$H,'COA Final KI 300719'!D896,'Journal Entries'!$H:$H),0)</f>
        <v>0</v>
      </c>
    </row>
    <row r="897" spans="2:6" hidden="1" outlineLevel="2" x14ac:dyDescent="0.15">
      <c r="B897" s="8"/>
      <c r="C897" s="9"/>
      <c r="D897" s="6">
        <v>212020</v>
      </c>
      <c r="E897" s="3" t="s">
        <v>2278</v>
      </c>
      <c r="F897" s="38">
        <f ca="1">-IFERROR(SUMIF('Journal Entries'!$B:$H,'COA Final KI 300719'!D897,'Journal Entries'!$H:$H),0)</f>
        <v>0</v>
      </c>
    </row>
    <row r="898" spans="2:6" hidden="1" outlineLevel="2" x14ac:dyDescent="0.15">
      <c r="B898" s="8"/>
      <c r="C898" s="9"/>
      <c r="D898" s="6">
        <v>212021</v>
      </c>
      <c r="E898" s="3" t="s">
        <v>2279</v>
      </c>
      <c r="F898" s="38">
        <f ca="1">-IFERROR(SUMIF('Journal Entries'!$B:$H,'COA Final KI 300719'!D898,'Journal Entries'!$H:$H),0)</f>
        <v>0</v>
      </c>
    </row>
    <row r="899" spans="2:6" hidden="1" outlineLevel="2" x14ac:dyDescent="0.15">
      <c r="B899" s="8"/>
      <c r="C899" s="9"/>
      <c r="D899" s="6">
        <v>212022</v>
      </c>
      <c r="E899" s="3" t="s">
        <v>2651</v>
      </c>
      <c r="F899" s="38">
        <f ca="1">-IFERROR(SUMIF('Journal Entries'!$B:$H,'COA Final KI 300719'!D899,'Journal Entries'!$H:$H),0)</f>
        <v>0</v>
      </c>
    </row>
    <row r="900" spans="2:6" hidden="1" outlineLevel="2" x14ac:dyDescent="0.15">
      <c r="B900" s="8"/>
      <c r="C900" s="9"/>
      <c r="D900" s="6">
        <v>212023</v>
      </c>
      <c r="E900" s="3" t="s">
        <v>2652</v>
      </c>
      <c r="F900" s="38">
        <f ca="1">-IFERROR(SUMIF('Journal Entries'!$B:$H,'COA Final KI 300719'!D900,'Journal Entries'!$H:$H),0)</f>
        <v>0</v>
      </c>
    </row>
    <row r="901" spans="2:6" hidden="1" outlineLevel="2" x14ac:dyDescent="0.15">
      <c r="B901" s="8"/>
      <c r="C901" s="9"/>
      <c r="D901" s="6">
        <v>212024</v>
      </c>
      <c r="E901" s="3" t="s">
        <v>2653</v>
      </c>
      <c r="F901" s="38">
        <f ca="1">-IFERROR(SUMIF('Journal Entries'!$B:$H,'COA Final KI 300719'!D901,'Journal Entries'!$H:$H),0)</f>
        <v>2373500</v>
      </c>
    </row>
    <row r="902" spans="2:6" hidden="1" outlineLevel="2" x14ac:dyDescent="0.15">
      <c r="B902" s="8"/>
      <c r="C902" s="9"/>
      <c r="D902" s="6">
        <v>212025</v>
      </c>
      <c r="E902" s="3" t="s">
        <v>2654</v>
      </c>
      <c r="F902" s="38">
        <f ca="1">-IFERROR(SUMIF('Journal Entries'!$B:$H,'COA Final KI 300719'!D902,'Journal Entries'!$H:$H),0)</f>
        <v>0</v>
      </c>
    </row>
    <row r="903" spans="2:6" hidden="1" outlineLevel="2" x14ac:dyDescent="0.15">
      <c r="B903" s="8"/>
      <c r="C903" s="9"/>
      <c r="D903" s="6">
        <v>212026</v>
      </c>
      <c r="E903" s="3" t="s">
        <v>2655</v>
      </c>
      <c r="F903" s="38">
        <f ca="1">-IFERROR(SUMIF('Journal Entries'!$B:$H,'COA Final KI 300719'!D903,'Journal Entries'!$H:$H),0)</f>
        <v>0</v>
      </c>
    </row>
    <row r="904" spans="2:6" hidden="1" outlineLevel="2" x14ac:dyDescent="0.15">
      <c r="B904" s="8"/>
      <c r="C904" s="9"/>
      <c r="D904" s="6">
        <v>212027</v>
      </c>
      <c r="E904" s="3" t="s">
        <v>2656</v>
      </c>
      <c r="F904" s="38">
        <f ca="1">-IFERROR(SUMIF('Journal Entries'!$B:$H,'COA Final KI 300719'!D904,'Journal Entries'!$H:$H),0)</f>
        <v>2000000</v>
      </c>
    </row>
    <row r="905" spans="2:6" hidden="1" outlineLevel="2" x14ac:dyDescent="0.15">
      <c r="B905" s="8"/>
      <c r="C905" s="9"/>
      <c r="D905" s="6">
        <v>212028</v>
      </c>
      <c r="E905" s="3" t="s">
        <v>2657</v>
      </c>
      <c r="F905" s="38">
        <f ca="1">-IFERROR(SUMIF('Journal Entries'!$B:$H,'COA Final KI 300719'!D905,'Journal Entries'!$H:$H),0)</f>
        <v>0</v>
      </c>
    </row>
    <row r="906" spans="2:6" hidden="1" outlineLevel="2" x14ac:dyDescent="0.15">
      <c r="B906" s="8"/>
      <c r="C906" s="9"/>
      <c r="D906" s="6">
        <v>212029</v>
      </c>
      <c r="E906" s="3" t="s">
        <v>2658</v>
      </c>
      <c r="F906" s="38">
        <f ca="1">-IFERROR(SUMIF('Journal Entries'!$B:$H,'COA Final KI 300719'!D906,'Journal Entries'!$H:$H),0)</f>
        <v>0</v>
      </c>
    </row>
    <row r="907" spans="2:6" hidden="1" outlineLevel="2" x14ac:dyDescent="0.15">
      <c r="B907" s="8"/>
      <c r="C907" s="9"/>
      <c r="D907" s="6">
        <v>212030</v>
      </c>
      <c r="E907" s="3" t="s">
        <v>2659</v>
      </c>
      <c r="F907" s="38">
        <f ca="1">-IFERROR(SUMIF('Journal Entries'!$B:$H,'COA Final KI 300719'!D907,'Journal Entries'!$H:$H),0)</f>
        <v>0</v>
      </c>
    </row>
    <row r="908" spans="2:6" hidden="1" outlineLevel="2" x14ac:dyDescent="0.15">
      <c r="B908" s="8"/>
      <c r="C908" s="9"/>
      <c r="D908" s="6">
        <v>212031</v>
      </c>
      <c r="E908" s="3" t="s">
        <v>2660</v>
      </c>
      <c r="F908" s="38">
        <f ca="1">-IFERROR(SUMIF('Journal Entries'!$B:$H,'COA Final KI 300719'!D908,'Journal Entries'!$H:$H),0)</f>
        <v>0</v>
      </c>
    </row>
    <row r="909" spans="2:6" hidden="1" outlineLevel="2" x14ac:dyDescent="0.15">
      <c r="B909" s="8"/>
      <c r="C909" s="9"/>
      <c r="D909" s="6">
        <v>212032</v>
      </c>
      <c r="E909" s="3" t="s">
        <v>2753</v>
      </c>
      <c r="F909" s="38">
        <f ca="1">-IFERROR(SUMIF('Journal Entries'!$B:$H,'COA Final KI 300719'!D909,'Journal Entries'!$H:$H),0)</f>
        <v>0</v>
      </c>
    </row>
    <row r="910" spans="2:6" hidden="1" outlineLevel="2" x14ac:dyDescent="0.15">
      <c r="B910" s="8"/>
      <c r="C910" s="9"/>
      <c r="D910" s="6">
        <v>212033</v>
      </c>
      <c r="E910" s="3" t="s">
        <v>2792</v>
      </c>
      <c r="F910" s="38">
        <f ca="1">-IFERROR(SUMIF('Journal Entries'!$B:$H,'COA Final KI 300719'!D910,'Journal Entries'!$H:$H),0)</f>
        <v>0</v>
      </c>
    </row>
    <row r="911" spans="2:6" hidden="1" outlineLevel="2" x14ac:dyDescent="0.15">
      <c r="B911" s="8"/>
      <c r="C911" s="9"/>
      <c r="D911" s="6">
        <v>212034</v>
      </c>
      <c r="E911" s="3" t="s">
        <v>2904</v>
      </c>
      <c r="F911" s="38">
        <f ca="1">-IFERROR(SUMIF('Journal Entries'!$B:$H,'COA Final KI 300719'!D911,'Journal Entries'!$H:$H),0)</f>
        <v>0</v>
      </c>
    </row>
    <row r="912" spans="2:6" hidden="1" outlineLevel="2" x14ac:dyDescent="0.15">
      <c r="B912" s="8"/>
      <c r="C912" s="9"/>
      <c r="D912" s="6">
        <v>212035</v>
      </c>
      <c r="E912" s="3" t="s">
        <v>2872</v>
      </c>
      <c r="F912" s="38">
        <f ca="1">-IFERROR(SUMIF('Journal Entries'!$B:$H,'COA Final KI 300719'!D912,'Journal Entries'!$H:$H),0)</f>
        <v>0</v>
      </c>
    </row>
    <row r="913" spans="2:6" hidden="1" outlineLevel="2" x14ac:dyDescent="0.15">
      <c r="B913" s="8"/>
      <c r="C913" s="9"/>
      <c r="D913" s="6">
        <v>212036</v>
      </c>
      <c r="E913" s="3" t="s">
        <v>2873</v>
      </c>
      <c r="F913" s="38">
        <f ca="1">-IFERROR(SUMIF('Journal Entries'!$B:$H,'COA Final KI 300719'!D913,'Journal Entries'!$H:$H),0)</f>
        <v>0</v>
      </c>
    </row>
    <row r="914" spans="2:6" hidden="1" outlineLevel="2" x14ac:dyDescent="0.15">
      <c r="B914" s="8"/>
      <c r="C914" s="9"/>
      <c r="D914" s="6">
        <v>212037</v>
      </c>
      <c r="E914" s="3" t="s">
        <v>2874</v>
      </c>
      <c r="F914" s="38">
        <f ca="1">-IFERROR(SUMIF('Journal Entries'!$B:$H,'COA Final KI 300719'!D914,'Journal Entries'!$H:$H),0)</f>
        <v>0</v>
      </c>
    </row>
    <row r="915" spans="2:6" hidden="1" outlineLevel="2" x14ac:dyDescent="0.15">
      <c r="B915" s="8"/>
      <c r="C915" s="9"/>
      <c r="D915" s="6">
        <v>212038</v>
      </c>
      <c r="E915" s="3" t="s">
        <v>2875</v>
      </c>
      <c r="F915" s="38">
        <f ca="1">-IFERROR(SUMIF('Journal Entries'!$B:$H,'COA Final KI 300719'!D915,'Journal Entries'!$H:$H),0)</f>
        <v>0</v>
      </c>
    </row>
    <row r="916" spans="2:6" hidden="1" outlineLevel="2" x14ac:dyDescent="0.15">
      <c r="B916" s="8"/>
      <c r="C916" s="9"/>
      <c r="D916" s="6">
        <v>212039</v>
      </c>
      <c r="E916" s="3" t="s">
        <v>2961</v>
      </c>
      <c r="F916" s="38">
        <f ca="1">-IFERROR(SUMIF('Journal Entries'!$B:$H,'COA Final KI 300719'!D916,'Journal Entries'!$H:$H),0)</f>
        <v>11722096</v>
      </c>
    </row>
    <row r="917" spans="2:6" hidden="1" outlineLevel="2" x14ac:dyDescent="0.15">
      <c r="B917" s="8"/>
      <c r="C917" s="9"/>
      <c r="D917" s="6">
        <v>212040</v>
      </c>
      <c r="E917" s="3" t="s">
        <v>2964</v>
      </c>
      <c r="F917" s="38">
        <f ca="1">-IFERROR(SUMIF('Journal Entries'!$B:$H,'COA Final KI 300719'!D917,'Journal Entries'!$H:$H),0)</f>
        <v>675385</v>
      </c>
    </row>
    <row r="918" spans="2:6" hidden="1" outlineLevel="2" x14ac:dyDescent="0.15">
      <c r="B918" s="8"/>
      <c r="C918" s="9"/>
      <c r="D918" s="6">
        <v>212041</v>
      </c>
      <c r="E918" s="3" t="s">
        <v>2967</v>
      </c>
      <c r="F918" s="38">
        <f ca="1">-IFERROR(SUMIF('Journal Entries'!$B:$H,'COA Final KI 300719'!D918,'Journal Entries'!$H:$H),0)</f>
        <v>598685</v>
      </c>
    </row>
    <row r="919" spans="2:6" hidden="1" outlineLevel="2" x14ac:dyDescent="0.15">
      <c r="B919" s="8"/>
      <c r="C919" s="9"/>
      <c r="D919" s="6">
        <v>212042</v>
      </c>
      <c r="E919" s="3" t="s">
        <v>2968</v>
      </c>
      <c r="F919" s="38">
        <f ca="1">-IFERROR(SUMIF('Journal Entries'!$B:$H,'COA Final KI 300719'!D919,'Journal Entries'!$H:$H),0)</f>
        <v>12000000</v>
      </c>
    </row>
    <row r="920" spans="2:6" hidden="1" outlineLevel="2" x14ac:dyDescent="0.15">
      <c r="B920" s="8"/>
      <c r="C920" s="9"/>
      <c r="D920" s="6">
        <v>212043</v>
      </c>
      <c r="E920" s="3" t="s">
        <v>2972</v>
      </c>
      <c r="F920" s="38">
        <f ca="1">-IFERROR(SUMIF('Journal Entries'!$B:$H,'COA Final KI 300719'!D920,'Journal Entries'!$H:$H),0)</f>
        <v>1991550</v>
      </c>
    </row>
    <row r="921" spans="2:6" hidden="1" outlineLevel="2" x14ac:dyDescent="0.15">
      <c r="B921" s="8"/>
      <c r="C921" s="9"/>
      <c r="D921" s="6"/>
      <c r="E921" s="3"/>
      <c r="F921" s="38"/>
    </row>
    <row r="922" spans="2:6" outlineLevel="1" collapsed="1" x14ac:dyDescent="0.15">
      <c r="B922" s="29">
        <v>213000</v>
      </c>
      <c r="C922" s="30" t="s">
        <v>86</v>
      </c>
      <c r="D922" s="31"/>
      <c r="E922" s="32"/>
      <c r="F922" s="33">
        <f ca="1">SUM(F923:F925)</f>
        <v>79375000</v>
      </c>
    </row>
    <row r="923" spans="2:6" hidden="1" outlineLevel="2" x14ac:dyDescent="0.15">
      <c r="B923" s="8"/>
      <c r="C923" s="9"/>
      <c r="D923" s="6">
        <v>213001</v>
      </c>
      <c r="E923" s="3" t="s">
        <v>87</v>
      </c>
      <c r="F923" s="38">
        <f ca="1">-IFERROR(SUMIF('Journal Entries'!$B:$H,'COA Final KI 300719'!D923,'Journal Entries'!$H:$H),0)</f>
        <v>0</v>
      </c>
    </row>
    <row r="924" spans="2:6" hidden="1" outlineLevel="2" x14ac:dyDescent="0.15">
      <c r="B924" s="8"/>
      <c r="C924" s="9"/>
      <c r="D924" s="6">
        <v>213002</v>
      </c>
      <c r="E924" s="3" t="s">
        <v>669</v>
      </c>
      <c r="F924" s="38">
        <f ca="1">-IFERROR(SUMIF('Journal Entries'!$B:$H,'COA Final KI 300719'!D924,'Journal Entries'!$H:$H),0)</f>
        <v>79375000</v>
      </c>
    </row>
    <row r="925" spans="2:6" hidden="1" outlineLevel="2" x14ac:dyDescent="0.15">
      <c r="B925" s="8"/>
      <c r="C925" s="9"/>
      <c r="D925" s="6">
        <v>213003</v>
      </c>
      <c r="E925" s="3" t="s">
        <v>88</v>
      </c>
      <c r="F925" s="38">
        <f ca="1">-IFERROR(SUMIF('Journal Entries'!$B:$H,'COA Final KI 300719'!D925,'Journal Entries'!$H:$H),0)</f>
        <v>0</v>
      </c>
    </row>
    <row r="926" spans="2:6" outlineLevel="1" collapsed="1" x14ac:dyDescent="0.15">
      <c r="B926" s="29">
        <v>214000</v>
      </c>
      <c r="C926" s="30" t="s">
        <v>89</v>
      </c>
      <c r="D926" s="31"/>
      <c r="E926" s="32"/>
      <c r="F926" s="33">
        <f ca="1">SUM(F927:F932)</f>
        <v>1140377267.4110301</v>
      </c>
    </row>
    <row r="927" spans="2:6" hidden="1" outlineLevel="2" x14ac:dyDescent="0.15">
      <c r="B927" s="8"/>
      <c r="C927" s="9"/>
      <c r="D927" s="6">
        <v>214001</v>
      </c>
      <c r="E927" s="3" t="s">
        <v>90</v>
      </c>
      <c r="F927" s="38">
        <f ca="1">-IFERROR(SUMIF('Journal Entries'!$B:$H,'COA Final KI 300719'!D927,'Journal Entries'!$H:$H),0)</f>
        <v>0</v>
      </c>
    </row>
    <row r="928" spans="2:6" hidden="1" outlineLevel="2" x14ac:dyDescent="0.15">
      <c r="B928" s="8"/>
      <c r="C928" s="9"/>
      <c r="D928" s="6">
        <v>214002</v>
      </c>
      <c r="E928" s="3" t="s">
        <v>91</v>
      </c>
      <c r="F928" s="38">
        <f ca="1">-IFERROR(SUMIF('Journal Entries'!$B:$H,'COA Final KI 300719'!D928,'Journal Entries'!$H:$H),0)</f>
        <v>0</v>
      </c>
    </row>
    <row r="929" spans="2:9" hidden="1" outlineLevel="2" x14ac:dyDescent="0.15">
      <c r="B929" s="8"/>
      <c r="C929" s="9"/>
      <c r="D929" s="6">
        <v>214003</v>
      </c>
      <c r="E929" s="3" t="s">
        <v>92</v>
      </c>
      <c r="F929" s="38">
        <f ca="1">-IFERROR(SUMIF('Journal Entries'!$B:$H,'COA Final KI 300719'!D929,'Journal Entries'!$H:$H),0)</f>
        <v>297000</v>
      </c>
    </row>
    <row r="930" spans="2:9" hidden="1" outlineLevel="2" x14ac:dyDescent="0.15">
      <c r="B930" s="8"/>
      <c r="C930" s="9"/>
      <c r="D930" s="6">
        <v>214004</v>
      </c>
      <c r="E930" s="3" t="s">
        <v>93</v>
      </c>
      <c r="F930" s="38">
        <f ca="1">-IFERROR(SUMIF('Journal Entries'!$B:$H,'COA Final KI 300719'!D930,'Journal Entries'!$H:$H),0)</f>
        <v>20</v>
      </c>
    </row>
    <row r="931" spans="2:9" hidden="1" outlineLevel="2" x14ac:dyDescent="0.15">
      <c r="B931" s="8"/>
      <c r="C931" s="9"/>
      <c r="D931" s="6">
        <v>214005</v>
      </c>
      <c r="E931" s="3" t="s">
        <v>94</v>
      </c>
      <c r="F931" s="38">
        <f ca="1">-IFERROR(SUMIF('Journal Entries'!$B:$H,'COA Final KI 300719'!D931,'Journal Entries'!$H:$H),0)</f>
        <v>1140080247.4110301</v>
      </c>
    </row>
    <row r="932" spans="2:9" hidden="1" outlineLevel="2" x14ac:dyDescent="0.15">
      <c r="B932" s="8"/>
      <c r="C932" s="9"/>
      <c r="D932" s="6">
        <v>214006</v>
      </c>
      <c r="E932" s="3" t="s">
        <v>95</v>
      </c>
      <c r="F932" s="38">
        <f ca="1">-IFERROR(SUMIF('Journal Entries'!$B:$H,'COA Final KI 300719'!D932,'Journal Entries'!$H:$H),0)</f>
        <v>0</v>
      </c>
    </row>
    <row r="933" spans="2:9" outlineLevel="1" collapsed="1" x14ac:dyDescent="0.15">
      <c r="B933" s="29">
        <v>215000</v>
      </c>
      <c r="C933" s="30" t="s">
        <v>96</v>
      </c>
      <c r="D933" s="31"/>
      <c r="E933" s="32"/>
      <c r="F933" s="33">
        <f ca="1">SUM(F934:F936)</f>
        <v>2143169000</v>
      </c>
    </row>
    <row r="934" spans="2:9" hidden="1" outlineLevel="2" x14ac:dyDescent="0.15">
      <c r="B934" s="8"/>
      <c r="C934" s="9"/>
      <c r="D934" s="6">
        <v>215001</v>
      </c>
      <c r="E934" s="3" t="s">
        <v>97</v>
      </c>
      <c r="F934" s="38">
        <f ca="1">-IFERROR(SUMIF('Journal Entries'!$B:$H,'COA Final KI 300719'!D934,'Journal Entries'!$H:$H),0)</f>
        <v>2143169000</v>
      </c>
    </row>
    <row r="935" spans="2:9" hidden="1" outlineLevel="2" x14ac:dyDescent="0.15">
      <c r="B935" s="8"/>
      <c r="C935" s="9"/>
      <c r="D935" s="6">
        <v>215002</v>
      </c>
      <c r="E935" s="3" t="s">
        <v>98</v>
      </c>
      <c r="F935" s="38">
        <f ca="1">-IFERROR(SUMIF('Journal Entries'!$B:$H,'COA Final KI 300719'!D935,'Journal Entries'!$H:$H),0)</f>
        <v>0</v>
      </c>
    </row>
    <row r="936" spans="2:9" hidden="1" outlineLevel="2" x14ac:dyDescent="0.15">
      <c r="B936" s="8"/>
      <c r="C936" s="9"/>
      <c r="D936" s="6">
        <v>215003</v>
      </c>
      <c r="E936" s="3" t="s">
        <v>99</v>
      </c>
      <c r="F936" s="38">
        <f ca="1">-IFERROR(SUMIF('Journal Entries'!$B:$H,'COA Final KI 300719'!D936,'Journal Entries'!$H:$H),0)</f>
        <v>0</v>
      </c>
    </row>
    <row r="937" spans="2:9" outlineLevel="1" collapsed="1" x14ac:dyDescent="0.15">
      <c r="B937" s="29">
        <v>216000</v>
      </c>
      <c r="C937" s="30" t="s">
        <v>100</v>
      </c>
      <c r="D937" s="31"/>
      <c r="E937" s="32"/>
      <c r="F937" s="33">
        <f ca="1">SUM(F938:F940)</f>
        <v>1743198601.9776168</v>
      </c>
    </row>
    <row r="938" spans="2:9" hidden="1" outlineLevel="2" x14ac:dyDescent="0.15">
      <c r="B938" s="8"/>
      <c r="C938" s="9"/>
      <c r="D938" s="6">
        <v>216001</v>
      </c>
      <c r="E938" s="3" t="s">
        <v>101</v>
      </c>
      <c r="F938" s="38">
        <f ca="1">-IFERROR(SUMIF('Journal Entries'!$B:$H,'COA Final KI 300719'!D938,'Journal Entries'!$H:$H),0)</f>
        <v>4466988</v>
      </c>
    </row>
    <row r="939" spans="2:9" hidden="1" outlineLevel="2" x14ac:dyDescent="0.15">
      <c r="B939" s="8"/>
      <c r="C939" s="9"/>
      <c r="D939" s="6">
        <v>216002</v>
      </c>
      <c r="E939" s="3" t="s">
        <v>102</v>
      </c>
      <c r="F939" s="38">
        <f ca="1">-IFERROR(SUMIF('Journal Entries'!$B:$H,'COA Final KI 300719'!D939,'Journal Entries'!$H:$H),0)</f>
        <v>1738731613.9776168</v>
      </c>
      <c r="G939" s="14">
        <v>504509690</v>
      </c>
      <c r="H939" s="52">
        <f>G939/17000*14200</f>
        <v>421413976.35294116</v>
      </c>
      <c r="I939" s="52">
        <f>G939-H939</f>
        <v>83095713.647058845</v>
      </c>
    </row>
    <row r="940" spans="2:9" hidden="1" outlineLevel="2" x14ac:dyDescent="0.15">
      <c r="B940" s="8"/>
      <c r="C940" s="9"/>
      <c r="D940" s="6">
        <v>216003</v>
      </c>
      <c r="E940" s="3" t="s">
        <v>103</v>
      </c>
      <c r="F940" s="38">
        <f ca="1">-IFERROR(SUMIF('Journal Entries'!$B:$H,'COA Final KI 300719'!D940,'Journal Entries'!$H:$H),0)</f>
        <v>0</v>
      </c>
      <c r="G940" s="14">
        <v>522900470</v>
      </c>
      <c r="H940" s="52">
        <f>G940/17000*14200</f>
        <v>436775686.70588231</v>
      </c>
      <c r="I940" s="52">
        <f>G940-H940</f>
        <v>86124783.294117689</v>
      </c>
    </row>
    <row r="941" spans="2:9" outlineLevel="1" collapsed="1" x14ac:dyDescent="0.15">
      <c r="B941" s="2"/>
      <c r="C941" s="3"/>
      <c r="D941" s="2"/>
      <c r="E941" s="3"/>
      <c r="F941" s="38"/>
      <c r="G941" s="14">
        <f>SUM(G939:G940)</f>
        <v>1027410160</v>
      </c>
      <c r="H941" s="52">
        <f ca="1">G941-F939</f>
        <v>-711321453.97761679</v>
      </c>
    </row>
    <row r="942" spans="2:9" x14ac:dyDescent="0.15">
      <c r="B942" s="34">
        <v>220000</v>
      </c>
      <c r="C942" s="35" t="s">
        <v>104</v>
      </c>
      <c r="D942" s="34"/>
      <c r="E942" s="36"/>
      <c r="F942" s="39">
        <f ca="1">SUM(F943,F946)</f>
        <v>3040497053</v>
      </c>
    </row>
    <row r="943" spans="2:9" outlineLevel="1" x14ac:dyDescent="0.15">
      <c r="B943" s="29">
        <v>221000</v>
      </c>
      <c r="C943" s="30" t="s">
        <v>105</v>
      </c>
      <c r="D943" s="31"/>
      <c r="E943" s="32"/>
      <c r="F943" s="33">
        <f ca="1">SUM(F944:F945)</f>
        <v>2069997053</v>
      </c>
    </row>
    <row r="944" spans="2:9" hidden="1" outlineLevel="2" x14ac:dyDescent="0.15">
      <c r="B944" s="8"/>
      <c r="C944" s="9"/>
      <c r="D944" s="6">
        <v>221001</v>
      </c>
      <c r="E944" s="3" t="s">
        <v>2532</v>
      </c>
      <c r="F944" s="38">
        <f ca="1">-IFERROR(SUMIF('Journal Entries'!$B:$H,'COA Final KI 300719'!D944,'Journal Entries'!$H:$H),0)</f>
        <v>2069997053</v>
      </c>
    </row>
    <row r="945" spans="2:15" hidden="1" outlineLevel="2" x14ac:dyDescent="0.15">
      <c r="B945" s="8"/>
      <c r="C945" s="9"/>
      <c r="D945" s="6">
        <v>221002</v>
      </c>
      <c r="E945" s="3" t="s">
        <v>106</v>
      </c>
      <c r="F945" s="38">
        <f ca="1">-IFERROR(SUMIF('Journal Entries'!$B:$H,'COA Final KI 300719'!D945,'Journal Entries'!$H:$H),0)</f>
        <v>0</v>
      </c>
    </row>
    <row r="946" spans="2:15" outlineLevel="1" collapsed="1" x14ac:dyDescent="0.15">
      <c r="B946" s="29">
        <v>222000</v>
      </c>
      <c r="C946" s="30" t="s">
        <v>107</v>
      </c>
      <c r="D946" s="31"/>
      <c r="E946" s="32"/>
      <c r="F946" s="33">
        <f ca="1">SUM(F947:F948)</f>
        <v>970500000</v>
      </c>
    </row>
    <row r="947" spans="2:15" hidden="1" outlineLevel="2" x14ac:dyDescent="0.15">
      <c r="B947" s="8"/>
      <c r="C947" s="9"/>
      <c r="D947" s="6">
        <v>222001</v>
      </c>
      <c r="E947" s="3" t="s">
        <v>108</v>
      </c>
      <c r="F947" s="38">
        <f ca="1">-IFERROR(SUMIF('Journal Entries'!$B:$H,'COA Final KI 300719'!D947,'Journal Entries'!$H:$H),0)</f>
        <v>970500000</v>
      </c>
    </row>
    <row r="948" spans="2:15" hidden="1" outlineLevel="2" x14ac:dyDescent="0.15">
      <c r="B948" s="8"/>
      <c r="C948" s="9"/>
      <c r="D948" s="6">
        <v>222002</v>
      </c>
      <c r="E948" s="3" t="s">
        <v>109</v>
      </c>
      <c r="F948" s="38">
        <f ca="1">-IFERROR(SUMIF('Journal Entries'!$B:$H,'COA Final KI 300719'!D948,'Journal Entries'!$H:$H),0)</f>
        <v>0</v>
      </c>
    </row>
    <row r="949" spans="2:15" outlineLevel="1" collapsed="1" x14ac:dyDescent="0.15">
      <c r="B949" s="2"/>
      <c r="C949" s="9"/>
      <c r="D949" s="6"/>
      <c r="E949" s="3"/>
      <c r="F949" s="38"/>
    </row>
    <row r="950" spans="2:15" x14ac:dyDescent="0.15">
      <c r="B950" s="4">
        <v>300000</v>
      </c>
      <c r="C950" s="5" t="s">
        <v>110</v>
      </c>
      <c r="D950" s="4"/>
      <c r="E950" s="3"/>
      <c r="F950" s="38"/>
    </row>
    <row r="951" spans="2:15" x14ac:dyDescent="0.15">
      <c r="B951" s="34">
        <v>310000</v>
      </c>
      <c r="C951" s="35" t="s">
        <v>111</v>
      </c>
      <c r="D951" s="34"/>
      <c r="E951" s="36"/>
      <c r="F951" s="39">
        <f ca="1">SUM(F952,F958)</f>
        <v>13030004444.220133</v>
      </c>
      <c r="G951" s="51">
        <f ca="1">F861+F942+F951</f>
        <v>21414606053.60878</v>
      </c>
      <c r="H951" s="52"/>
    </row>
    <row r="952" spans="2:15" outlineLevel="1" x14ac:dyDescent="0.15">
      <c r="B952" s="29">
        <v>311000</v>
      </c>
      <c r="C952" s="30" t="s">
        <v>111</v>
      </c>
      <c r="D952" s="31"/>
      <c r="E952" s="32"/>
      <c r="F952" s="33">
        <f ca="1">SUM(F953:F957)</f>
        <v>15000000000</v>
      </c>
      <c r="H952" s="14">
        <v>15000000000</v>
      </c>
      <c r="K952" s="14"/>
      <c r="L952" s="61"/>
      <c r="M952" s="14"/>
      <c r="N952" s="52"/>
      <c r="O952" s="61"/>
    </row>
    <row r="953" spans="2:15" hidden="1" outlineLevel="2" x14ac:dyDescent="0.15">
      <c r="B953" s="8"/>
      <c r="C953" s="3"/>
      <c r="D953" s="2">
        <v>311001</v>
      </c>
      <c r="E953" s="3" t="s">
        <v>393</v>
      </c>
      <c r="F953" s="38">
        <f ca="1">-IFERROR(SUMIF('Journal Entries'!$B:$H,'COA Final KI 300719'!D953,'Journal Entries'!$H:$H),0)</f>
        <v>2250000000</v>
      </c>
      <c r="H953" s="61">
        <f ca="1">F953/$H$952</f>
        <v>0.15</v>
      </c>
      <c r="K953" s="14"/>
      <c r="L953" s="61"/>
      <c r="M953" s="14"/>
      <c r="N953" s="52"/>
      <c r="O953" s="61"/>
    </row>
    <row r="954" spans="2:15" hidden="1" outlineLevel="2" x14ac:dyDescent="0.15">
      <c r="B954" s="8"/>
      <c r="C954" s="3"/>
      <c r="D954" s="2">
        <v>311002</v>
      </c>
      <c r="E954" s="3" t="s">
        <v>394</v>
      </c>
      <c r="F954" s="38">
        <f ca="1">-IFERROR(SUMIF('Journal Entries'!$B:$H,'COA Final KI 300719'!D954,'Journal Entries'!$H:$H),0)</f>
        <v>6000000000</v>
      </c>
      <c r="H954" s="61">
        <f t="shared" ref="H954:H957" ca="1" si="0">F954/$H$952</f>
        <v>0.4</v>
      </c>
      <c r="K954" s="14"/>
      <c r="L954" s="61"/>
      <c r="M954" s="14"/>
      <c r="N954" s="52"/>
      <c r="O954" s="61"/>
    </row>
    <row r="955" spans="2:15" hidden="1" outlineLevel="2" x14ac:dyDescent="0.15">
      <c r="B955" s="8"/>
      <c r="C955" s="3"/>
      <c r="D955" s="2">
        <v>311003</v>
      </c>
      <c r="E955" s="3" t="s">
        <v>395</v>
      </c>
      <c r="F955" s="38">
        <f ca="1">-IFERROR(SUMIF('Journal Entries'!$B:$H,'COA Final KI 300719'!D955,'Journal Entries'!$H:$H),0)</f>
        <v>3000000000</v>
      </c>
      <c r="H955" s="61">
        <f t="shared" ca="1" si="0"/>
        <v>0.2</v>
      </c>
      <c r="K955" s="14"/>
      <c r="L955" s="61"/>
      <c r="M955" s="14"/>
      <c r="N955" s="52"/>
      <c r="O955" s="61"/>
    </row>
    <row r="956" spans="2:15" hidden="1" outlineLevel="2" x14ac:dyDescent="0.15">
      <c r="B956" s="8"/>
      <c r="C956" s="3"/>
      <c r="D956" s="2">
        <v>311004</v>
      </c>
      <c r="E956" s="3" t="s">
        <v>396</v>
      </c>
      <c r="F956" s="38">
        <f ca="1">-IFERROR(SUMIF('Journal Entries'!$B:$H,'COA Final KI 300719'!D956,'Journal Entries'!$H:$H),0)</f>
        <v>1500000000</v>
      </c>
      <c r="H956" s="61">
        <f t="shared" ca="1" si="0"/>
        <v>0.1</v>
      </c>
      <c r="K956" s="14"/>
      <c r="L956" s="61"/>
      <c r="M956" s="14"/>
      <c r="N956" s="52"/>
      <c r="O956" s="61"/>
    </row>
    <row r="957" spans="2:15" hidden="1" outlineLevel="2" x14ac:dyDescent="0.15">
      <c r="B957" s="8"/>
      <c r="C957" s="3"/>
      <c r="D957" s="2">
        <v>311005</v>
      </c>
      <c r="E957" s="3" t="s">
        <v>885</v>
      </c>
      <c r="F957" s="38">
        <f ca="1">-IFERROR(SUMIF('Journal Entries'!$B:$H,'COA Final KI 300719'!D957,'Journal Entries'!$H:$H),0)</f>
        <v>2250000000</v>
      </c>
      <c r="H957" s="61">
        <f t="shared" ca="1" si="0"/>
        <v>0.15</v>
      </c>
      <c r="K957" s="14"/>
      <c r="M957" s="14"/>
      <c r="N957" s="14"/>
    </row>
    <row r="958" spans="2:15" outlineLevel="1" collapsed="1" x14ac:dyDescent="0.15">
      <c r="B958" s="29">
        <v>312000</v>
      </c>
      <c r="C958" s="30" t="s">
        <v>112</v>
      </c>
      <c r="D958" s="31"/>
      <c r="E958" s="32"/>
      <c r="F958" s="33">
        <f ca="1">SUM(F959:F961)</f>
        <v>-1969995555.7798676</v>
      </c>
    </row>
    <row r="959" spans="2:15" hidden="1" outlineLevel="2" x14ac:dyDescent="0.15">
      <c r="B959" s="8"/>
      <c r="C959" s="3"/>
      <c r="D959" s="2">
        <v>312001</v>
      </c>
      <c r="E959" s="3" t="s">
        <v>113</v>
      </c>
      <c r="F959" s="38">
        <f ca="1">-IFERROR(SUMIF('Journal Entries'!$B:$H,'COA Final KI 300719'!D959,'Journal Entries'!$H:$H),0)</f>
        <v>-299695560.46310675</v>
      </c>
    </row>
    <row r="960" spans="2:15" hidden="1" outlineLevel="2" x14ac:dyDescent="0.15">
      <c r="B960" s="8"/>
      <c r="C960" s="3"/>
      <c r="D960" s="2">
        <v>312002</v>
      </c>
      <c r="E960" s="3" t="s">
        <v>114</v>
      </c>
      <c r="F960" s="38">
        <f ca="1">-IFERROR(SUMIF('Journal Entries'!$B:$H,'COA Final KI 300719'!D960,'Journal Entries'!$H:$H),0)</f>
        <v>0</v>
      </c>
    </row>
    <row r="961" spans="1:7" hidden="1" outlineLevel="2" x14ac:dyDescent="0.15">
      <c r="B961" s="8"/>
      <c r="C961" s="3"/>
      <c r="D961" s="2">
        <v>312003</v>
      </c>
      <c r="E961" s="3" t="s">
        <v>115</v>
      </c>
      <c r="F961" s="38">
        <f ca="1">F1137</f>
        <v>-1670299995.316761</v>
      </c>
    </row>
    <row r="962" spans="1:7" outlineLevel="1" collapsed="1" x14ac:dyDescent="0.15">
      <c r="B962" s="8"/>
      <c r="C962" s="3"/>
      <c r="D962" s="2"/>
      <c r="E962" s="3"/>
      <c r="F962" s="38"/>
    </row>
    <row r="963" spans="1:7" x14ac:dyDescent="0.15">
      <c r="B963" s="8"/>
      <c r="C963" s="3"/>
      <c r="D963" s="2"/>
      <c r="E963" s="3"/>
      <c r="F963" s="38"/>
    </row>
    <row r="964" spans="1:7" x14ac:dyDescent="0.15">
      <c r="B964" s="43"/>
      <c r="C964" s="11"/>
      <c r="D964" s="10"/>
      <c r="E964" s="11"/>
      <c r="F964" s="41"/>
    </row>
    <row r="965" spans="1:7" x14ac:dyDescent="0.15">
      <c r="B965" s="44"/>
      <c r="C965" s="45"/>
      <c r="D965" s="45"/>
      <c r="E965" s="47" t="s">
        <v>401</v>
      </c>
      <c r="F965" s="60">
        <f ca="1">F8+F24+F116+F798+F821+F838-F861-F951-F942</f>
        <v>0</v>
      </c>
    </row>
    <row r="966" spans="1:7" x14ac:dyDescent="0.15">
      <c r="A966" s="45"/>
      <c r="B966" s="49"/>
      <c r="C966" s="46"/>
      <c r="D966" s="46"/>
      <c r="E966" s="46"/>
      <c r="F966" s="48"/>
      <c r="G966" s="45"/>
    </row>
    <row r="967" spans="1:7" x14ac:dyDescent="0.15">
      <c r="B967" s="8"/>
      <c r="C967" s="3"/>
      <c r="D967" s="2"/>
      <c r="E967" s="3"/>
      <c r="F967" s="38"/>
    </row>
    <row r="968" spans="1:7" x14ac:dyDescent="0.15">
      <c r="B968" s="8"/>
      <c r="C968" s="3"/>
      <c r="D968" s="2"/>
      <c r="E968" s="3"/>
      <c r="F968" s="38"/>
    </row>
    <row r="969" spans="1:7" x14ac:dyDescent="0.15">
      <c r="B969" s="2"/>
      <c r="C969" s="3"/>
      <c r="D969" s="2"/>
      <c r="E969" s="3"/>
      <c r="F969" s="38"/>
    </row>
    <row r="970" spans="1:7" x14ac:dyDescent="0.15">
      <c r="B970" s="4">
        <v>400000</v>
      </c>
      <c r="C970" s="5" t="s">
        <v>116</v>
      </c>
      <c r="D970" s="4"/>
      <c r="E970" s="3"/>
      <c r="F970" s="38"/>
    </row>
    <row r="971" spans="1:7" x14ac:dyDescent="0.15">
      <c r="B971" s="34">
        <v>410000</v>
      </c>
      <c r="C971" s="35" t="s">
        <v>116</v>
      </c>
      <c r="D971" s="34"/>
      <c r="E971" s="36"/>
      <c r="F971" s="39">
        <f ca="1">SUM(F972,F977,F982)</f>
        <v>12751151492.386808</v>
      </c>
    </row>
    <row r="972" spans="1:7" outlineLevel="1" x14ac:dyDescent="0.15">
      <c r="B972" s="29">
        <v>411000</v>
      </c>
      <c r="C972" s="30" t="s">
        <v>117</v>
      </c>
      <c r="D972" s="31"/>
      <c r="E972" s="32"/>
      <c r="F972" s="33">
        <f ca="1">SUM(F973:F976)</f>
        <v>12751151492.386808</v>
      </c>
    </row>
    <row r="973" spans="1:7" hidden="1" outlineLevel="2" x14ac:dyDescent="0.15">
      <c r="B973" s="8"/>
      <c r="C973" s="3"/>
      <c r="D973" s="2">
        <v>411001</v>
      </c>
      <c r="E973" s="3" t="s">
        <v>118</v>
      </c>
      <c r="F973" s="38">
        <f ca="1">-IFERROR(SUMIF('Journal Entries'!$B:$H,'COA Final KI 300719'!D973,'Journal Entries'!$H:$H),0)</f>
        <v>916610563.88</v>
      </c>
    </row>
    <row r="974" spans="1:7" hidden="1" outlineLevel="2" x14ac:dyDescent="0.15">
      <c r="B974" s="8"/>
      <c r="C974" s="3"/>
      <c r="D974" s="2">
        <v>411002</v>
      </c>
      <c r="E974" s="3" t="s">
        <v>119</v>
      </c>
      <c r="F974" s="38">
        <f ca="1">-IFERROR(SUMIF('Journal Entries'!$B:$H,'COA Final KI 300719'!D974,'Journal Entries'!$H:$H),0)</f>
        <v>0</v>
      </c>
    </row>
    <row r="975" spans="1:7" hidden="1" outlineLevel="2" x14ac:dyDescent="0.15">
      <c r="B975" s="8"/>
      <c r="C975" s="3"/>
      <c r="D975" s="2">
        <v>411003</v>
      </c>
      <c r="E975" s="3" t="s">
        <v>120</v>
      </c>
      <c r="F975" s="38">
        <f ca="1">-IFERROR(SUMIF('Journal Entries'!$B:$H,'COA Final KI 300719'!D975,'Journal Entries'!$H:$H),0)</f>
        <v>10996140928.506809</v>
      </c>
    </row>
    <row r="976" spans="1:7" hidden="1" outlineLevel="2" x14ac:dyDescent="0.15">
      <c r="B976" s="8"/>
      <c r="C976" s="3"/>
      <c r="D976" s="2">
        <v>411004</v>
      </c>
      <c r="E976" s="3" t="s">
        <v>121</v>
      </c>
      <c r="F976" s="38">
        <f ca="1">-IFERROR(SUMIF('Journal Entries'!$B:$H,'COA Final KI 300719'!D976,'Journal Entries'!$H:$H),0)</f>
        <v>838400000</v>
      </c>
    </row>
    <row r="977" spans="2:6" outlineLevel="1" collapsed="1" x14ac:dyDescent="0.15">
      <c r="B977" s="29">
        <v>412000</v>
      </c>
      <c r="C977" s="30" t="s">
        <v>122</v>
      </c>
      <c r="D977" s="31"/>
      <c r="E977" s="32"/>
      <c r="F977" s="33">
        <f ca="1">SUM(F978:F981)</f>
        <v>0</v>
      </c>
    </row>
    <row r="978" spans="2:6" hidden="1" outlineLevel="2" x14ac:dyDescent="0.15">
      <c r="B978" s="8"/>
      <c r="C978" s="3"/>
      <c r="D978" s="2">
        <v>412001</v>
      </c>
      <c r="E978" s="3" t="s">
        <v>123</v>
      </c>
      <c r="F978" s="38">
        <f ca="1">-IFERROR(SUMIF('Journal Entries'!$B:$H,'COA Final KI 300719'!D978,'Journal Entries'!$H:$H),0)</f>
        <v>0</v>
      </c>
    </row>
    <row r="979" spans="2:6" hidden="1" outlineLevel="2" x14ac:dyDescent="0.15">
      <c r="B979" s="8"/>
      <c r="C979" s="3"/>
      <c r="D979" s="2">
        <v>412002</v>
      </c>
      <c r="E979" s="3" t="s">
        <v>124</v>
      </c>
      <c r="F979" s="38">
        <f ca="1">-IFERROR(SUMIF('Journal Entries'!$B:$H,'COA Final KI 300719'!D979,'Journal Entries'!$H:$H),0)</f>
        <v>0</v>
      </c>
    </row>
    <row r="980" spans="2:6" hidden="1" outlineLevel="2" x14ac:dyDescent="0.15">
      <c r="B980" s="8"/>
      <c r="C980" s="3"/>
      <c r="D980" s="2">
        <v>412003</v>
      </c>
      <c r="E980" s="3" t="s">
        <v>125</v>
      </c>
      <c r="F980" s="38">
        <f ca="1">-IFERROR(SUMIF('Journal Entries'!$B:$H,'COA Final KI 300719'!D980,'Journal Entries'!$H:$H),0)</f>
        <v>0</v>
      </c>
    </row>
    <row r="981" spans="2:6" hidden="1" outlineLevel="2" x14ac:dyDescent="0.15">
      <c r="B981" s="8"/>
      <c r="C981" s="3"/>
      <c r="D981" s="2">
        <v>412004</v>
      </c>
      <c r="E981" s="3" t="s">
        <v>126</v>
      </c>
      <c r="F981" s="38">
        <f ca="1">-IFERROR(SUMIF('Journal Entries'!$B:$H,'COA Final KI 300719'!D981,'Journal Entries'!$H:$H),0)</f>
        <v>0</v>
      </c>
    </row>
    <row r="982" spans="2:6" outlineLevel="1" collapsed="1" x14ac:dyDescent="0.15">
      <c r="B982" s="29">
        <v>413000</v>
      </c>
      <c r="C982" s="30" t="s">
        <v>127</v>
      </c>
      <c r="D982" s="31"/>
      <c r="E982" s="32"/>
      <c r="F982" s="33">
        <f ca="1">SUM(F983:F986)</f>
        <v>0</v>
      </c>
    </row>
    <row r="983" spans="2:6" hidden="1" outlineLevel="2" x14ac:dyDescent="0.15">
      <c r="B983" s="8"/>
      <c r="C983" s="3"/>
      <c r="D983" s="2">
        <v>413001</v>
      </c>
      <c r="E983" s="3" t="s">
        <v>128</v>
      </c>
      <c r="F983" s="38">
        <f ca="1">-IFERROR(SUMIF('Journal Entries'!$B:$H,'COA Final KI 300719'!D983,'Journal Entries'!$H:$H),0)</f>
        <v>0</v>
      </c>
    </row>
    <row r="984" spans="2:6" hidden="1" outlineLevel="2" x14ac:dyDescent="0.15">
      <c r="B984" s="8"/>
      <c r="C984" s="3"/>
      <c r="D984" s="2">
        <v>413002</v>
      </c>
      <c r="E984" s="3" t="s">
        <v>129</v>
      </c>
      <c r="F984" s="38">
        <f ca="1">-IFERROR(SUMIF('Journal Entries'!$B:$H,'COA Final KI 300719'!D984,'Journal Entries'!$H:$H),0)</f>
        <v>0</v>
      </c>
    </row>
    <row r="985" spans="2:6" hidden="1" outlineLevel="2" x14ac:dyDescent="0.15">
      <c r="B985" s="8"/>
      <c r="C985" s="3"/>
      <c r="D985" s="2">
        <v>413003</v>
      </c>
      <c r="E985" s="3" t="s">
        <v>130</v>
      </c>
      <c r="F985" s="38">
        <f ca="1">-IFERROR(SUMIF('Journal Entries'!$B:$H,'COA Final KI 300719'!D985,'Journal Entries'!$H:$H),0)</f>
        <v>0</v>
      </c>
    </row>
    <row r="986" spans="2:6" hidden="1" outlineLevel="2" x14ac:dyDescent="0.15">
      <c r="B986" s="8"/>
      <c r="C986" s="3"/>
      <c r="D986" s="2">
        <v>413004</v>
      </c>
      <c r="E986" s="3" t="s">
        <v>131</v>
      </c>
      <c r="F986" s="38">
        <f ca="1">-IFERROR(SUMIF('Journal Entries'!$B:$H,'COA Final KI 300719'!D986,'Journal Entries'!$H:$H),0)</f>
        <v>0</v>
      </c>
    </row>
    <row r="987" spans="2:6" outlineLevel="1" collapsed="1" x14ac:dyDescent="0.15">
      <c r="B987" s="2"/>
      <c r="C987" s="9"/>
      <c r="D987" s="6"/>
      <c r="E987" s="3"/>
      <c r="F987" s="38"/>
    </row>
    <row r="988" spans="2:6" x14ac:dyDescent="0.15">
      <c r="B988" s="4">
        <v>500000</v>
      </c>
      <c r="C988" s="5" t="s">
        <v>132</v>
      </c>
      <c r="D988" s="4"/>
      <c r="E988" s="3"/>
      <c r="F988" s="38"/>
    </row>
    <row r="989" spans="2:6" x14ac:dyDescent="0.15">
      <c r="B989" s="34">
        <v>510000</v>
      </c>
      <c r="C989" s="35" t="s">
        <v>132</v>
      </c>
      <c r="D989" s="34"/>
      <c r="E989" s="36"/>
      <c r="F989" s="39">
        <f ca="1">SUM(F990,F993+F996)</f>
        <v>-7790807078.25</v>
      </c>
    </row>
    <row r="990" spans="2:6" outlineLevel="1" x14ac:dyDescent="0.15">
      <c r="B990" s="29">
        <v>511000</v>
      </c>
      <c r="C990" s="30" t="s">
        <v>133</v>
      </c>
      <c r="D990" s="31"/>
      <c r="E990" s="32"/>
      <c r="F990" s="33">
        <f ca="1">SUM(F991:F992)</f>
        <v>-4596883974</v>
      </c>
    </row>
    <row r="991" spans="2:6" hidden="1" outlineLevel="2" x14ac:dyDescent="0.15">
      <c r="B991" s="8"/>
      <c r="C991" s="3"/>
      <c r="D991" s="2">
        <v>511001</v>
      </c>
      <c r="E991" s="3" t="s">
        <v>134</v>
      </c>
      <c r="F991" s="38">
        <f ca="1">-IFERROR(SUMIF('Journal Entries'!$B:$H,'COA Final KI 300719'!D991,'Journal Entries'!$H:$H),0)</f>
        <v>-4596883974</v>
      </c>
    </row>
    <row r="992" spans="2:6" hidden="1" outlineLevel="2" x14ac:dyDescent="0.15">
      <c r="B992" s="8"/>
      <c r="C992" s="3"/>
      <c r="D992" s="2">
        <v>511002</v>
      </c>
      <c r="E992" s="3" t="s">
        <v>135</v>
      </c>
      <c r="F992" s="38">
        <f ca="1">-IFERROR(SUMIF('Journal Entries'!$B:$H,'COA Final KI 300719'!D992,'Journal Entries'!$H:$H),0)</f>
        <v>0</v>
      </c>
    </row>
    <row r="993" spans="2:6" outlineLevel="1" collapsed="1" x14ac:dyDescent="0.15">
      <c r="B993" s="29">
        <v>512000</v>
      </c>
      <c r="C993" s="30" t="s">
        <v>136</v>
      </c>
      <c r="D993" s="31"/>
      <c r="E993" s="32"/>
      <c r="F993" s="33">
        <f ca="1">SUM(F994:F995)</f>
        <v>-2411843467.25</v>
      </c>
    </row>
    <row r="994" spans="2:6" hidden="1" outlineLevel="2" x14ac:dyDescent="0.15">
      <c r="B994" s="8"/>
      <c r="C994" s="3"/>
      <c r="D994" s="2">
        <v>512001</v>
      </c>
      <c r="E994" s="3" t="s">
        <v>137</v>
      </c>
      <c r="F994" s="38">
        <f ca="1">-IFERROR(SUMIF('Journal Entries'!$B:$H,'COA Final KI 300719'!D994,'Journal Entries'!$H:$H),0)</f>
        <v>-2411843467.25</v>
      </c>
    </row>
    <row r="995" spans="2:6" hidden="1" outlineLevel="2" x14ac:dyDescent="0.15">
      <c r="B995" s="8"/>
      <c r="C995" s="3"/>
      <c r="D995" s="2">
        <v>512002</v>
      </c>
      <c r="E995" s="3" t="s">
        <v>138</v>
      </c>
      <c r="F995" s="38">
        <f ca="1">-IFERROR(SUMIF('Journal Entries'!$B:$H,'COA Final KI 300719'!D995,'Journal Entries'!$H:$H),0)</f>
        <v>0</v>
      </c>
    </row>
    <row r="996" spans="2:6" outlineLevel="1" collapsed="1" x14ac:dyDescent="0.15">
      <c r="B996" s="29"/>
      <c r="C996" s="30" t="s">
        <v>2626</v>
      </c>
      <c r="D996" s="31"/>
      <c r="E996" s="32"/>
      <c r="F996" s="33">
        <f ca="1">SUM(F997:F999)</f>
        <v>-782079637</v>
      </c>
    </row>
    <row r="997" spans="2:6" hidden="1" outlineLevel="2" x14ac:dyDescent="0.15">
      <c r="B997" s="8"/>
      <c r="C997" s="3"/>
      <c r="D997" s="2">
        <v>611034</v>
      </c>
      <c r="E997" s="3" t="s">
        <v>172</v>
      </c>
      <c r="F997" s="38">
        <f ca="1">-IFERROR(SUMIF('Journal Entries'!$B:$H,'COA Final KI 300719'!D997,'Journal Entries'!$H:$H),0)</f>
        <v>0</v>
      </c>
    </row>
    <row r="998" spans="2:6" hidden="1" outlineLevel="2" x14ac:dyDescent="0.15">
      <c r="B998" s="8"/>
      <c r="C998" s="3"/>
      <c r="D998" s="2">
        <v>711034</v>
      </c>
      <c r="E998" s="3" t="s">
        <v>183</v>
      </c>
      <c r="F998" s="38">
        <f ca="1">-IFERROR(SUMIF('Journal Entries'!$B:$H,'COA Final KI 300719'!D998,'Journal Entries'!$H:$H),0)</f>
        <v>-782079637</v>
      </c>
    </row>
    <row r="999" spans="2:6" outlineLevel="1" collapsed="1" x14ac:dyDescent="0.15">
      <c r="B999" s="2"/>
      <c r="C999" s="3"/>
      <c r="D999" s="2"/>
      <c r="E999" s="3"/>
      <c r="F999" s="38"/>
    </row>
    <row r="1000" spans="2:6" x14ac:dyDescent="0.15">
      <c r="B1000" s="2"/>
      <c r="C1000" s="5" t="s">
        <v>399</v>
      </c>
      <c r="D1000" s="2"/>
      <c r="E1000" s="3"/>
      <c r="F1000" s="50">
        <f ca="1">F971+F989</f>
        <v>4960344414.1368084</v>
      </c>
    </row>
    <row r="1001" spans="2:6" x14ac:dyDescent="0.15">
      <c r="B1001" s="2"/>
      <c r="C1001" s="3"/>
      <c r="D1001" s="2"/>
      <c r="E1001" s="3"/>
      <c r="F1001" s="38"/>
    </row>
    <row r="1002" spans="2:6" x14ac:dyDescent="0.15">
      <c r="B1002" s="4">
        <v>600000</v>
      </c>
      <c r="C1002" s="5" t="s">
        <v>139</v>
      </c>
      <c r="D1002" s="4"/>
      <c r="E1002" s="3"/>
      <c r="F1002" s="38"/>
    </row>
    <row r="1003" spans="2:6" x14ac:dyDescent="0.15">
      <c r="B1003" s="34">
        <v>610000</v>
      </c>
      <c r="C1003" s="35" t="s">
        <v>139</v>
      </c>
      <c r="D1003" s="34"/>
      <c r="E1003" s="36"/>
      <c r="F1003" s="39">
        <f ca="1">F1004</f>
        <v>-1087449369.0303032</v>
      </c>
    </row>
    <row r="1004" spans="2:6" outlineLevel="1" x14ac:dyDescent="0.15">
      <c r="B1004" s="29">
        <v>611000</v>
      </c>
      <c r="C1004" s="30" t="s">
        <v>139</v>
      </c>
      <c r="D1004" s="31"/>
      <c r="E1004" s="32"/>
      <c r="F1004" s="33">
        <f ca="1">SUM(F1005:F1039)</f>
        <v>-1087449369.0303032</v>
      </c>
    </row>
    <row r="1005" spans="2:6" hidden="1" outlineLevel="2" x14ac:dyDescent="0.15">
      <c r="B1005" s="2"/>
      <c r="C1005" s="3"/>
      <c r="D1005" s="2">
        <v>611001</v>
      </c>
      <c r="E1005" s="3" t="s">
        <v>140</v>
      </c>
      <c r="F1005" s="38">
        <f ca="1">-IFERROR(SUMIF('Journal Entries'!$B:$H,'COA Final KI 300719'!D1005,'Journal Entries'!$H:$H),0)</f>
        <v>0</v>
      </c>
    </row>
    <row r="1006" spans="2:6" hidden="1" outlineLevel="2" x14ac:dyDescent="0.15">
      <c r="B1006" s="2"/>
      <c r="C1006" s="3"/>
      <c r="D1006" s="2">
        <v>611002</v>
      </c>
      <c r="E1006" s="3" t="s">
        <v>141</v>
      </c>
      <c r="F1006" s="38">
        <f ca="1">-IFERROR(SUMIF('Journal Entries'!$B:$H,'COA Final KI 300719'!D1006,'Journal Entries'!$H:$H),0)</f>
        <v>-14030784</v>
      </c>
    </row>
    <row r="1007" spans="2:6" hidden="1" outlineLevel="2" x14ac:dyDescent="0.15">
      <c r="B1007" s="2"/>
      <c r="C1007" s="3"/>
      <c r="D1007" s="2">
        <v>611003</v>
      </c>
      <c r="E1007" s="3" t="s">
        <v>142</v>
      </c>
      <c r="F1007" s="38">
        <f ca="1">-IFERROR(SUMIF('Journal Entries'!$B:$H,'COA Final KI 300719'!D1007,'Journal Entries'!$H:$H),0)</f>
        <v>-4601000</v>
      </c>
    </row>
    <row r="1008" spans="2:6" hidden="1" outlineLevel="2" x14ac:dyDescent="0.15">
      <c r="B1008" s="2"/>
      <c r="C1008" s="3"/>
      <c r="D1008" s="2">
        <v>611004</v>
      </c>
      <c r="E1008" s="3" t="s">
        <v>143</v>
      </c>
      <c r="F1008" s="38">
        <f ca="1">-IFERROR(SUMIF('Journal Entries'!$B:$H,'COA Final KI 300719'!D1008,'Journal Entries'!$H:$H),0)</f>
        <v>-1980000</v>
      </c>
    </row>
    <row r="1009" spans="2:6" hidden="1" outlineLevel="2" x14ac:dyDescent="0.15">
      <c r="B1009" s="2"/>
      <c r="C1009" s="3"/>
      <c r="D1009" s="2">
        <v>611005</v>
      </c>
      <c r="E1009" s="3" t="s">
        <v>144</v>
      </c>
      <c r="F1009" s="38">
        <f ca="1">-IFERROR(SUMIF('Journal Entries'!$B:$H,'COA Final KI 300719'!D1009,'Journal Entries'!$H:$H),0)</f>
        <v>-576528588</v>
      </c>
    </row>
    <row r="1010" spans="2:6" hidden="1" outlineLevel="2" x14ac:dyDescent="0.15">
      <c r="B1010" s="2"/>
      <c r="C1010" s="3"/>
      <c r="D1010" s="2">
        <v>611006</v>
      </c>
      <c r="E1010" s="3" t="s">
        <v>145</v>
      </c>
      <c r="F1010" s="38">
        <f ca="1">-IFERROR(SUMIF('Journal Entries'!$B:$H,'COA Final KI 300719'!D1010,'Journal Entries'!$H:$H),0)</f>
        <v>-54100</v>
      </c>
    </row>
    <row r="1011" spans="2:6" hidden="1" outlineLevel="2" x14ac:dyDescent="0.15">
      <c r="B1011" s="2"/>
      <c r="C1011" s="3"/>
      <c r="D1011" s="2">
        <v>611007</v>
      </c>
      <c r="E1011" s="3" t="s">
        <v>146</v>
      </c>
      <c r="F1011" s="38">
        <f ca="1">-IFERROR(SUMIF('Journal Entries'!$B:$H,'COA Final KI 300719'!D1011,'Journal Entries'!$H:$H),0)</f>
        <v>-717500</v>
      </c>
    </row>
    <row r="1012" spans="2:6" hidden="1" outlineLevel="2" x14ac:dyDescent="0.15">
      <c r="B1012" s="2"/>
      <c r="C1012" s="3"/>
      <c r="D1012" s="2">
        <v>611008</v>
      </c>
      <c r="E1012" s="3" t="s">
        <v>147</v>
      </c>
      <c r="F1012" s="38">
        <f ca="1">-IFERROR(SUMIF('Journal Entries'!$B:$H,'COA Final KI 300719'!D1012,'Journal Entries'!$H:$H),0)</f>
        <v>-19471000</v>
      </c>
    </row>
    <row r="1013" spans="2:6" hidden="1" outlineLevel="2" x14ac:dyDescent="0.15">
      <c r="B1013" s="2"/>
      <c r="C1013" s="3"/>
      <c r="D1013" s="2">
        <v>611009</v>
      </c>
      <c r="E1013" s="3" t="s">
        <v>148</v>
      </c>
      <c r="F1013" s="38">
        <f ca="1">-IFERROR(SUMIF('Journal Entries'!$B:$H,'COA Final KI 300719'!D1013,'Journal Entries'!$H:$H),0)</f>
        <v>0</v>
      </c>
    </row>
    <row r="1014" spans="2:6" hidden="1" outlineLevel="2" x14ac:dyDescent="0.15">
      <c r="B1014" s="2"/>
      <c r="C1014" s="3"/>
      <c r="D1014" s="2">
        <v>611010</v>
      </c>
      <c r="E1014" s="3" t="s">
        <v>149</v>
      </c>
      <c r="F1014" s="38">
        <f ca="1">-IFERROR(SUMIF('Journal Entries'!$B:$H,'COA Final KI 300719'!D1014,'Journal Entries'!$H:$H),0)</f>
        <v>-22976718</v>
      </c>
    </row>
    <row r="1015" spans="2:6" hidden="1" outlineLevel="2" x14ac:dyDescent="0.15">
      <c r="B1015" s="2"/>
      <c r="C1015" s="3"/>
      <c r="D1015" s="2">
        <v>611011</v>
      </c>
      <c r="E1015" s="3" t="s">
        <v>150</v>
      </c>
      <c r="F1015" s="38">
        <f ca="1">-IFERROR(SUMIF('Journal Entries'!$B:$H,'COA Final KI 300719'!D1015,'Journal Entries'!$H:$H),0)</f>
        <v>-36534166</v>
      </c>
    </row>
    <row r="1016" spans="2:6" hidden="1" outlineLevel="2" x14ac:dyDescent="0.15">
      <c r="B1016" s="2"/>
      <c r="C1016" s="3"/>
      <c r="D1016" s="2">
        <v>611012</v>
      </c>
      <c r="E1016" s="3" t="s">
        <v>151</v>
      </c>
      <c r="F1016" s="38">
        <f ca="1">-IFERROR(SUMIF('Journal Entries'!$B:$H,'COA Final KI 300719'!D1016,'Journal Entries'!$H:$H),0)</f>
        <v>-24976570</v>
      </c>
    </row>
    <row r="1017" spans="2:6" hidden="1" outlineLevel="2" x14ac:dyDescent="0.15">
      <c r="B1017" s="2"/>
      <c r="C1017" s="3"/>
      <c r="D1017" s="2">
        <v>611013</v>
      </c>
      <c r="E1017" s="3" t="s">
        <v>152</v>
      </c>
      <c r="F1017" s="38">
        <f ca="1">-IFERROR(SUMIF('Journal Entries'!$B:$H,'COA Final KI 300719'!D1017,'Journal Entries'!$H:$H),0)</f>
        <v>-18319595</v>
      </c>
    </row>
    <row r="1018" spans="2:6" hidden="1" outlineLevel="2" x14ac:dyDescent="0.15">
      <c r="B1018" s="2"/>
      <c r="C1018" s="3"/>
      <c r="D1018" s="2">
        <v>611014</v>
      </c>
      <c r="E1018" s="3" t="s">
        <v>153</v>
      </c>
      <c r="F1018" s="38">
        <f ca="1">-IFERROR(SUMIF('Journal Entries'!$B:$H,'COA Final KI 300719'!D1018,'Journal Entries'!$H:$H),0)</f>
        <v>-19418152</v>
      </c>
    </row>
    <row r="1019" spans="2:6" hidden="1" outlineLevel="2" x14ac:dyDescent="0.15">
      <c r="B1019" s="2"/>
      <c r="C1019" s="3"/>
      <c r="D1019" s="2">
        <v>611015</v>
      </c>
      <c r="E1019" s="3" t="s">
        <v>154</v>
      </c>
      <c r="F1019" s="38">
        <f ca="1">-IFERROR(SUMIF('Journal Entries'!$B:$H,'COA Final KI 300719'!D1019,'Journal Entries'!$H:$H),0)</f>
        <v>-3058657</v>
      </c>
    </row>
    <row r="1020" spans="2:6" hidden="1" outlineLevel="2" x14ac:dyDescent="0.15">
      <c r="B1020" s="2"/>
      <c r="C1020" s="3"/>
      <c r="D1020" s="2">
        <v>611016</v>
      </c>
      <c r="E1020" s="3" t="s">
        <v>155</v>
      </c>
      <c r="F1020" s="38">
        <f ca="1">-IFERROR(SUMIF('Journal Entries'!$B:$H,'COA Final KI 300719'!D1020,'Journal Entries'!$H:$H),0)</f>
        <v>-7840000</v>
      </c>
    </row>
    <row r="1021" spans="2:6" hidden="1" outlineLevel="2" x14ac:dyDescent="0.15">
      <c r="B1021" s="2"/>
      <c r="C1021" s="3"/>
      <c r="D1021" s="2">
        <v>611017</v>
      </c>
      <c r="E1021" s="3" t="s">
        <v>156</v>
      </c>
      <c r="F1021" s="38">
        <f ca="1">-IFERROR(SUMIF('Journal Entries'!$B:$H,'COA Final KI 300719'!D1021,'Journal Entries'!$H:$H),0)</f>
        <v>-22750000</v>
      </c>
    </row>
    <row r="1022" spans="2:6" hidden="1" outlineLevel="2" x14ac:dyDescent="0.15">
      <c r="B1022" s="2"/>
      <c r="C1022" s="3"/>
      <c r="D1022" s="2">
        <v>611018</v>
      </c>
      <c r="E1022" s="3" t="s">
        <v>157</v>
      </c>
      <c r="F1022" s="38">
        <f ca="1">-IFERROR(SUMIF('Journal Entries'!$B:$H,'COA Final KI 300719'!D1022,'Journal Entries'!$H:$H),0)</f>
        <v>0</v>
      </c>
    </row>
    <row r="1023" spans="2:6" hidden="1" outlineLevel="2" x14ac:dyDescent="0.15">
      <c r="B1023" s="2"/>
      <c r="C1023" s="3"/>
      <c r="D1023" s="2">
        <v>611019</v>
      </c>
      <c r="E1023" s="3" t="s">
        <v>158</v>
      </c>
      <c r="F1023" s="38">
        <f ca="1">-IFERROR(SUMIF('Journal Entries'!$B:$H,'COA Final KI 300719'!D1023,'Journal Entries'!$H:$H),0)</f>
        <v>-10747057</v>
      </c>
    </row>
    <row r="1024" spans="2:6" hidden="1" outlineLevel="2" x14ac:dyDescent="0.15">
      <c r="B1024" s="2"/>
      <c r="C1024" s="3"/>
      <c r="D1024" s="2">
        <v>611020</v>
      </c>
      <c r="E1024" s="3" t="s">
        <v>178</v>
      </c>
      <c r="F1024" s="38">
        <f ca="1">-IFERROR(SUMIF('Journal Entries'!$B:$H,'COA Final KI 300719'!D1024,'Journal Entries'!$H:$H),0)</f>
        <v>-1200000</v>
      </c>
    </row>
    <row r="1025" spans="2:6" hidden="1" outlineLevel="2" x14ac:dyDescent="0.15">
      <c r="B1025" s="2"/>
      <c r="C1025" s="3"/>
      <c r="D1025" s="2">
        <v>611021</v>
      </c>
      <c r="E1025" s="3" t="s">
        <v>159</v>
      </c>
      <c r="F1025" s="38">
        <f ca="1">-IFERROR(SUMIF('Journal Entries'!$B:$H,'COA Final KI 300719'!D1025,'Journal Entries'!$H:$H),0)</f>
        <v>-8290000</v>
      </c>
    </row>
    <row r="1026" spans="2:6" hidden="1" outlineLevel="2" x14ac:dyDescent="0.15">
      <c r="B1026" s="2"/>
      <c r="C1026" s="3"/>
      <c r="D1026" s="2">
        <v>611022</v>
      </c>
      <c r="E1026" s="3" t="s">
        <v>160</v>
      </c>
      <c r="F1026" s="38">
        <f ca="1">-IFERROR(SUMIF('Journal Entries'!$B:$H,'COA Final KI 300719'!D1026,'Journal Entries'!$H:$H),0)</f>
        <v>-3120000</v>
      </c>
    </row>
    <row r="1027" spans="2:6" hidden="1" outlineLevel="2" x14ac:dyDescent="0.15">
      <c r="B1027" s="2"/>
      <c r="C1027" s="3"/>
      <c r="D1027" s="2">
        <v>611023</v>
      </c>
      <c r="E1027" s="3" t="s">
        <v>161</v>
      </c>
      <c r="F1027" s="38">
        <f ca="1">-IFERROR(SUMIF('Journal Entries'!$B:$H,'COA Final KI 300719'!D1027,'Journal Entries'!$H:$H),0)</f>
        <v>-166666666.66666666</v>
      </c>
    </row>
    <row r="1028" spans="2:6" hidden="1" outlineLevel="2" x14ac:dyDescent="0.15">
      <c r="B1028" s="2"/>
      <c r="C1028" s="3"/>
      <c r="D1028" s="2">
        <v>611024</v>
      </c>
      <c r="E1028" s="3" t="s">
        <v>162</v>
      </c>
      <c r="F1028" s="38">
        <f ca="1">-IFERROR(SUMIF('Journal Entries'!$B:$H,'COA Final KI 300719'!D1028,'Journal Entries'!$H:$H),0)</f>
        <v>-33975000</v>
      </c>
    </row>
    <row r="1029" spans="2:6" hidden="1" outlineLevel="2" x14ac:dyDescent="0.15">
      <c r="B1029" s="2"/>
      <c r="C1029" s="3"/>
      <c r="D1029" s="2">
        <v>611025</v>
      </c>
      <c r="E1029" s="3" t="s">
        <v>163</v>
      </c>
      <c r="F1029" s="38">
        <f ca="1">-IFERROR(SUMIF('Journal Entries'!$B:$H,'COA Final KI 300719'!D1029,'Journal Entries'!$H:$H),0)</f>
        <v>0</v>
      </c>
    </row>
    <row r="1030" spans="2:6" hidden="1" outlineLevel="2" x14ac:dyDescent="0.15">
      <c r="B1030" s="2"/>
      <c r="C1030" s="3"/>
      <c r="D1030" s="2">
        <v>611026</v>
      </c>
      <c r="E1030" s="3" t="s">
        <v>164</v>
      </c>
      <c r="F1030" s="38">
        <f ca="1">-IFERROR(SUMIF('Journal Entries'!$B:$H,'COA Final KI 300719'!D1030,'Journal Entries'!$H:$H),0)</f>
        <v>-1524952</v>
      </c>
    </row>
    <row r="1031" spans="2:6" hidden="1" outlineLevel="2" x14ac:dyDescent="0.15">
      <c r="B1031" s="2"/>
      <c r="C1031" s="3"/>
      <c r="D1031" s="2">
        <v>611027</v>
      </c>
      <c r="E1031" s="3" t="s">
        <v>165</v>
      </c>
      <c r="F1031" s="38">
        <f ca="1">-IFERROR(SUMIF('Journal Entries'!$B:$H,'COA Final KI 300719'!D1031,'Journal Entries'!$H:$H),0)</f>
        <v>-45000</v>
      </c>
    </row>
    <row r="1032" spans="2:6" hidden="1" outlineLevel="2" x14ac:dyDescent="0.15">
      <c r="B1032" s="2"/>
      <c r="C1032" s="3"/>
      <c r="D1032" s="2">
        <v>611028</v>
      </c>
      <c r="E1032" s="3" t="s">
        <v>166</v>
      </c>
      <c r="F1032" s="38">
        <f ca="1">-IFERROR(SUMIF('Journal Entries'!$B:$H,'COA Final KI 300719'!D1032,'Journal Entries'!$H:$H),0)</f>
        <v>-3440000</v>
      </c>
    </row>
    <row r="1033" spans="2:6" hidden="1" outlineLevel="2" x14ac:dyDescent="0.15">
      <c r="B1033" s="2"/>
      <c r="C1033" s="3"/>
      <c r="D1033" s="2">
        <v>611029</v>
      </c>
      <c r="E1033" s="3" t="s">
        <v>167</v>
      </c>
      <c r="F1033" s="38">
        <f ca="1">-IFERROR(SUMIF('Journal Entries'!$B:$H,'COA Final KI 300719'!D1033,'Journal Entries'!$H:$H),0)</f>
        <v>0</v>
      </c>
    </row>
    <row r="1034" spans="2:6" hidden="1" outlineLevel="2" x14ac:dyDescent="0.15">
      <c r="B1034" s="2"/>
      <c r="C1034" s="3"/>
      <c r="D1034" s="2">
        <v>611030</v>
      </c>
      <c r="E1034" s="3" t="s">
        <v>168</v>
      </c>
      <c r="F1034" s="38">
        <f ca="1">-IFERROR(SUMIF('Journal Entries'!$B:$H,'COA Final KI 300719'!D1034,'Journal Entries'!$H:$H),0)</f>
        <v>-42751250</v>
      </c>
    </row>
    <row r="1035" spans="2:6" hidden="1" outlineLevel="2" x14ac:dyDescent="0.15">
      <c r="B1035" s="2"/>
      <c r="C1035" s="3"/>
      <c r="D1035" s="2">
        <v>611031</v>
      </c>
      <c r="E1035" s="3" t="s">
        <v>169</v>
      </c>
      <c r="F1035" s="38">
        <f ca="1">-IFERROR(SUMIF('Journal Entries'!$B:$H,'COA Final KI 300719'!D1035,'Journal Entries'!$H:$H),0)</f>
        <v>0</v>
      </c>
    </row>
    <row r="1036" spans="2:6" hidden="1" outlineLevel="2" x14ac:dyDescent="0.15">
      <c r="B1036" s="2"/>
      <c r="C1036" s="3"/>
      <c r="D1036" s="2">
        <v>611032</v>
      </c>
      <c r="E1036" s="3" t="s">
        <v>170</v>
      </c>
      <c r="F1036" s="38">
        <f ca="1">-IFERROR(SUMIF('Journal Entries'!$B:$H,'COA Final KI 300719'!D1036,'Journal Entries'!$H:$H),0)</f>
        <v>0</v>
      </c>
    </row>
    <row r="1037" spans="2:6" hidden="1" outlineLevel="2" x14ac:dyDescent="0.15">
      <c r="B1037" s="2"/>
      <c r="C1037" s="3"/>
      <c r="D1037" s="2">
        <v>611033</v>
      </c>
      <c r="E1037" s="3" t="s">
        <v>171</v>
      </c>
      <c r="F1037" s="38">
        <f ca="1">-IFERROR(SUMIF('Journal Entries'!$B:$H,'COA Final KI 300719'!D1037,'Journal Entries'!$H:$H),0)</f>
        <v>-29071969.696969792</v>
      </c>
    </row>
    <row r="1038" spans="2:6" hidden="1" outlineLevel="2" x14ac:dyDescent="0.15">
      <c r="B1038" s="2"/>
      <c r="C1038" s="3"/>
      <c r="D1038" s="2" t="s">
        <v>2627</v>
      </c>
      <c r="E1038" s="3" t="s">
        <v>172</v>
      </c>
      <c r="F1038" s="38">
        <f ca="1">-IFERROR(SUMIF('Journal Entries'!$B:$H,'COA Final KI 300719'!D1038,'Journal Entries'!$H:$H),0)</f>
        <v>0</v>
      </c>
    </row>
    <row r="1039" spans="2:6" hidden="1" outlineLevel="2" x14ac:dyDescent="0.15">
      <c r="B1039" s="2"/>
      <c r="C1039" s="3"/>
      <c r="D1039" s="2">
        <v>611035</v>
      </c>
      <c r="E1039" s="3" t="s">
        <v>173</v>
      </c>
      <c r="F1039" s="38">
        <f ca="1">-IFERROR(SUMIF('Journal Entries'!$B:$H,'COA Final KI 300719'!D1039,'Journal Entries'!$H:$H),0)</f>
        <v>-13360643.6666667</v>
      </c>
    </row>
    <row r="1040" spans="2:6" outlineLevel="1" collapsed="1" x14ac:dyDescent="0.15">
      <c r="B1040" s="2"/>
      <c r="C1040" s="3"/>
      <c r="D1040" s="2"/>
      <c r="E1040" s="3"/>
      <c r="F1040" s="38"/>
    </row>
    <row r="1041" spans="2:6" x14ac:dyDescent="0.15">
      <c r="B1041" s="4">
        <v>700000</v>
      </c>
      <c r="C1041" s="5" t="s">
        <v>174</v>
      </c>
      <c r="D1041" s="4"/>
      <c r="E1041" s="3"/>
      <c r="F1041" s="38"/>
    </row>
    <row r="1042" spans="2:6" x14ac:dyDescent="0.15">
      <c r="B1042" s="34">
        <v>710000</v>
      </c>
      <c r="C1042" s="35" t="s">
        <v>174</v>
      </c>
      <c r="D1042" s="34"/>
      <c r="E1042" s="36"/>
      <c r="F1042" s="39">
        <f ca="1">F1043</f>
        <v>-2446791008.1866665</v>
      </c>
    </row>
    <row r="1043" spans="2:6" outlineLevel="1" x14ac:dyDescent="0.15">
      <c r="B1043" s="29">
        <v>711000</v>
      </c>
      <c r="C1043" s="30" t="s">
        <v>174</v>
      </c>
      <c r="D1043" s="31"/>
      <c r="E1043" s="32"/>
      <c r="F1043" s="33">
        <f ca="1">SUM(F1044:F1078)</f>
        <v>-2446791008.1866665</v>
      </c>
    </row>
    <row r="1044" spans="2:6" hidden="1" outlineLevel="2" x14ac:dyDescent="0.15">
      <c r="B1044" s="2"/>
      <c r="C1044" s="3"/>
      <c r="D1044" s="2">
        <v>711001</v>
      </c>
      <c r="E1044" s="3" t="s">
        <v>175</v>
      </c>
      <c r="F1044" s="38">
        <f ca="1">-IFERROR(SUMIF('Journal Entries'!$B:$H,'COA Final KI 300719'!D1044,'Journal Entries'!$H:$H),0)</f>
        <v>-391287755</v>
      </c>
    </row>
    <row r="1045" spans="2:6" hidden="1" outlineLevel="2" x14ac:dyDescent="0.15">
      <c r="B1045" s="2"/>
      <c r="C1045" s="3"/>
      <c r="D1045" s="2">
        <v>711002</v>
      </c>
      <c r="E1045" s="3" t="s">
        <v>176</v>
      </c>
      <c r="F1045" s="38">
        <f ca="1">-IFERROR(SUMIF('Journal Entries'!$B:$H,'COA Final KI 300719'!D1045,'Journal Entries'!$H:$H),0)</f>
        <v>-57957999</v>
      </c>
    </row>
    <row r="1046" spans="2:6" hidden="1" outlineLevel="2" x14ac:dyDescent="0.15">
      <c r="B1046" s="2"/>
      <c r="C1046" s="3"/>
      <c r="D1046" s="2">
        <v>711003</v>
      </c>
      <c r="E1046" s="3" t="s">
        <v>177</v>
      </c>
      <c r="F1046" s="38">
        <f ca="1">-IFERROR(SUMIF('Journal Entries'!$B:$H,'COA Final KI 300719'!D1046,'Journal Entries'!$H:$H),0)</f>
        <v>-26930000</v>
      </c>
    </row>
    <row r="1047" spans="2:6" hidden="1" outlineLevel="2" x14ac:dyDescent="0.15">
      <c r="B1047" s="2"/>
      <c r="C1047" s="3"/>
      <c r="D1047" s="2">
        <v>711004</v>
      </c>
      <c r="E1047" s="3" t="s">
        <v>143</v>
      </c>
      <c r="F1047" s="38">
        <f ca="1">-IFERROR(SUMIF('Journal Entries'!$B:$H,'COA Final KI 300719'!D1047,'Journal Entries'!$H:$H),0)</f>
        <v>-121502600</v>
      </c>
    </row>
    <row r="1048" spans="2:6" hidden="1" outlineLevel="2" x14ac:dyDescent="0.15">
      <c r="B1048" s="2"/>
      <c r="C1048" s="3"/>
      <c r="D1048" s="2">
        <v>711005</v>
      </c>
      <c r="E1048" s="3" t="s">
        <v>144</v>
      </c>
      <c r="F1048" s="38">
        <f ca="1">-IFERROR(SUMIF('Journal Entries'!$B:$H,'COA Final KI 300719'!D1048,'Journal Entries'!$H:$H),0)</f>
        <v>-1155484589.9200001</v>
      </c>
    </row>
    <row r="1049" spans="2:6" hidden="1" outlineLevel="2" x14ac:dyDescent="0.15">
      <c r="B1049" s="2"/>
      <c r="C1049" s="3"/>
      <c r="D1049" s="2">
        <v>711006</v>
      </c>
      <c r="E1049" s="3" t="s">
        <v>145</v>
      </c>
      <c r="F1049" s="38">
        <f ca="1">-IFERROR(SUMIF('Journal Entries'!$B:$H,'COA Final KI 300719'!D1049,'Journal Entries'!$H:$H),0)</f>
        <v>0</v>
      </c>
    </row>
    <row r="1050" spans="2:6" hidden="1" outlineLevel="2" x14ac:dyDescent="0.15">
      <c r="B1050" s="2"/>
      <c r="C1050" s="3"/>
      <c r="D1050" s="2">
        <v>711007</v>
      </c>
      <c r="E1050" s="3" t="s">
        <v>146</v>
      </c>
      <c r="F1050" s="38">
        <f ca="1">-IFERROR(SUMIF('Journal Entries'!$B:$H,'COA Final KI 300719'!D1050,'Journal Entries'!$H:$H),0)</f>
        <v>-717500</v>
      </c>
    </row>
    <row r="1051" spans="2:6" hidden="1" outlineLevel="2" x14ac:dyDescent="0.15">
      <c r="B1051" s="2"/>
      <c r="C1051" s="3"/>
      <c r="D1051" s="2">
        <v>711008</v>
      </c>
      <c r="E1051" s="3" t="s">
        <v>147</v>
      </c>
      <c r="F1051" s="38">
        <f ca="1">-IFERROR(SUMIF('Journal Entries'!$B:$H,'COA Final KI 300719'!D1051,'Journal Entries'!$H:$H),0)</f>
        <v>-19471000</v>
      </c>
    </row>
    <row r="1052" spans="2:6" hidden="1" outlineLevel="2" x14ac:dyDescent="0.15">
      <c r="B1052" s="2"/>
      <c r="C1052" s="3"/>
      <c r="D1052" s="2">
        <v>711009</v>
      </c>
      <c r="E1052" s="3" t="s">
        <v>148</v>
      </c>
      <c r="F1052" s="38">
        <f ca="1">-IFERROR(SUMIF('Journal Entries'!$B:$H,'COA Final KI 300719'!D1052,'Journal Entries'!$H:$H),0)</f>
        <v>0</v>
      </c>
    </row>
    <row r="1053" spans="2:6" hidden="1" outlineLevel="2" x14ac:dyDescent="0.15">
      <c r="B1053" s="2"/>
      <c r="C1053" s="3"/>
      <c r="D1053" s="2">
        <v>711010</v>
      </c>
      <c r="E1053" s="3" t="s">
        <v>149</v>
      </c>
      <c r="F1053" s="38">
        <f ca="1">-IFERROR(SUMIF('Journal Entries'!$B:$H,'COA Final KI 300719'!D1053,'Journal Entries'!$H:$H),0)</f>
        <v>-35106215</v>
      </c>
    </row>
    <row r="1054" spans="2:6" hidden="1" outlineLevel="2" x14ac:dyDescent="0.15">
      <c r="B1054" s="2"/>
      <c r="C1054" s="3"/>
      <c r="D1054" s="2">
        <v>711011</v>
      </c>
      <c r="E1054" s="3" t="s">
        <v>150</v>
      </c>
      <c r="F1054" s="38">
        <f ca="1">-IFERROR(SUMIF('Journal Entries'!$B:$H,'COA Final KI 300719'!D1054,'Journal Entries'!$H:$H),0)</f>
        <v>-186110909</v>
      </c>
    </row>
    <row r="1055" spans="2:6" hidden="1" outlineLevel="2" x14ac:dyDescent="0.15">
      <c r="B1055" s="2"/>
      <c r="C1055" s="3"/>
      <c r="D1055" s="2">
        <v>711012</v>
      </c>
      <c r="E1055" s="3" t="s">
        <v>151</v>
      </c>
      <c r="F1055" s="38">
        <f ca="1">-IFERROR(SUMIF('Journal Entries'!$B:$H,'COA Final KI 300719'!D1055,'Journal Entries'!$H:$H),0)</f>
        <v>-15943800</v>
      </c>
    </row>
    <row r="1056" spans="2:6" hidden="1" outlineLevel="2" x14ac:dyDescent="0.15">
      <c r="B1056" s="2"/>
      <c r="C1056" s="3"/>
      <c r="D1056" s="2">
        <v>711013</v>
      </c>
      <c r="E1056" s="3" t="s">
        <v>152</v>
      </c>
      <c r="F1056" s="38">
        <f ca="1">-IFERROR(SUMIF('Journal Entries'!$B:$H,'COA Final KI 300719'!D1056,'Journal Entries'!$H:$H),0)</f>
        <v>-50473000</v>
      </c>
    </row>
    <row r="1057" spans="2:6" hidden="1" outlineLevel="2" x14ac:dyDescent="0.15">
      <c r="B1057" s="2"/>
      <c r="C1057" s="3"/>
      <c r="D1057" s="2">
        <v>711014</v>
      </c>
      <c r="E1057" s="3" t="s">
        <v>153</v>
      </c>
      <c r="F1057" s="38">
        <f ca="1">-IFERROR(SUMIF('Journal Entries'!$B:$H,'COA Final KI 300719'!D1057,'Journal Entries'!$H:$H),0)</f>
        <v>-1580389</v>
      </c>
    </row>
    <row r="1058" spans="2:6" hidden="1" outlineLevel="2" x14ac:dyDescent="0.15">
      <c r="B1058" s="2"/>
      <c r="C1058" s="3"/>
      <c r="D1058" s="2">
        <v>711015</v>
      </c>
      <c r="E1058" s="3" t="s">
        <v>154</v>
      </c>
      <c r="F1058" s="38">
        <f ca="1">-IFERROR(SUMIF('Journal Entries'!$B:$H,'COA Final KI 300719'!D1058,'Journal Entries'!$H:$H),0)</f>
        <v>0</v>
      </c>
    </row>
    <row r="1059" spans="2:6" hidden="1" outlineLevel="2" x14ac:dyDescent="0.15">
      <c r="B1059" s="2"/>
      <c r="C1059" s="3"/>
      <c r="D1059" s="2">
        <v>711016</v>
      </c>
      <c r="E1059" s="3" t="s">
        <v>155</v>
      </c>
      <c r="F1059" s="38">
        <f ca="1">-IFERROR(SUMIF('Journal Entries'!$B:$H,'COA Final KI 300719'!D1059,'Journal Entries'!$H:$H),0)</f>
        <v>-2743010</v>
      </c>
    </row>
    <row r="1060" spans="2:6" hidden="1" outlineLevel="2" x14ac:dyDescent="0.15">
      <c r="B1060" s="2"/>
      <c r="C1060" s="3"/>
      <c r="D1060" s="2">
        <v>711017</v>
      </c>
      <c r="E1060" s="3" t="s">
        <v>156</v>
      </c>
      <c r="F1060" s="38">
        <f ca="1">-IFERROR(SUMIF('Journal Entries'!$B:$H,'COA Final KI 300719'!D1060,'Journal Entries'!$H:$H),0)</f>
        <v>-1400000</v>
      </c>
    </row>
    <row r="1061" spans="2:6" hidden="1" outlineLevel="2" x14ac:dyDescent="0.15">
      <c r="B1061" s="2"/>
      <c r="C1061" s="3"/>
      <c r="D1061" s="2">
        <v>711018</v>
      </c>
      <c r="E1061" s="3" t="s">
        <v>157</v>
      </c>
      <c r="F1061" s="38">
        <f ca="1">-IFERROR(SUMIF('Journal Entries'!$B:$H,'COA Final KI 300719'!D1061,'Journal Entries'!$H:$H),0)</f>
        <v>0</v>
      </c>
    </row>
    <row r="1062" spans="2:6" hidden="1" outlineLevel="2" x14ac:dyDescent="0.15">
      <c r="B1062" s="2"/>
      <c r="C1062" s="3"/>
      <c r="D1062" s="2">
        <v>711019</v>
      </c>
      <c r="E1062" s="3" t="s">
        <v>158</v>
      </c>
      <c r="F1062" s="38">
        <f ca="1">-IFERROR(SUMIF('Journal Entries'!$B:$H,'COA Final KI 300719'!D1062,'Journal Entries'!$H:$H),0)</f>
        <v>-300000</v>
      </c>
    </row>
    <row r="1063" spans="2:6" hidden="1" outlineLevel="2" x14ac:dyDescent="0.15">
      <c r="B1063" s="2"/>
      <c r="C1063" s="3"/>
      <c r="D1063" s="2">
        <v>711020</v>
      </c>
      <c r="E1063" s="3" t="s">
        <v>178</v>
      </c>
      <c r="F1063" s="38">
        <f ca="1">-IFERROR(SUMIF('Journal Entries'!$B:$H,'COA Final KI 300719'!D1063,'Journal Entries'!$H:$H),0)</f>
        <v>0</v>
      </c>
    </row>
    <row r="1064" spans="2:6" hidden="1" outlineLevel="2" x14ac:dyDescent="0.15">
      <c r="B1064" s="2"/>
      <c r="C1064" s="3"/>
      <c r="D1064" s="2">
        <v>711021</v>
      </c>
      <c r="E1064" s="3" t="s">
        <v>159</v>
      </c>
      <c r="F1064" s="38">
        <f ca="1">-IFERROR(SUMIF('Journal Entries'!$B:$H,'COA Final KI 300719'!D1064,'Journal Entries'!$H:$H),0)</f>
        <v>-2106310</v>
      </c>
    </row>
    <row r="1065" spans="2:6" hidden="1" outlineLevel="2" x14ac:dyDescent="0.15">
      <c r="B1065" s="2"/>
      <c r="C1065" s="3"/>
      <c r="D1065" s="2">
        <v>711022</v>
      </c>
      <c r="E1065" s="3" t="s">
        <v>160</v>
      </c>
      <c r="F1065" s="38">
        <f ca="1">-IFERROR(SUMIF('Journal Entries'!$B:$H,'COA Final KI 300719'!D1065,'Journal Entries'!$H:$H),0)</f>
        <v>-300022414.60000002</v>
      </c>
    </row>
    <row r="1066" spans="2:6" hidden="1" outlineLevel="2" x14ac:dyDescent="0.15">
      <c r="B1066" s="2"/>
      <c r="C1066" s="3"/>
      <c r="D1066" s="2">
        <v>711023</v>
      </c>
      <c r="E1066" s="3" t="s">
        <v>161</v>
      </c>
      <c r="F1066" s="38">
        <f ca="1">-IFERROR(SUMIF('Journal Entries'!$B:$H,'COA Final KI 300719'!D1066,'Journal Entries'!$H:$H),0)</f>
        <v>0</v>
      </c>
    </row>
    <row r="1067" spans="2:6" hidden="1" outlineLevel="2" x14ac:dyDescent="0.15">
      <c r="B1067" s="2"/>
      <c r="C1067" s="3"/>
      <c r="D1067" s="2">
        <v>711024</v>
      </c>
      <c r="E1067" s="3" t="s">
        <v>162</v>
      </c>
      <c r="F1067" s="38">
        <f ca="1">-IFERROR(SUMIF('Journal Entries'!$B:$H,'COA Final KI 300719'!D1067,'Journal Entries'!$H:$H),0)</f>
        <v>-944000</v>
      </c>
    </row>
    <row r="1068" spans="2:6" hidden="1" outlineLevel="2" x14ac:dyDescent="0.15">
      <c r="B1068" s="2"/>
      <c r="C1068" s="3"/>
      <c r="D1068" s="2">
        <v>711025</v>
      </c>
      <c r="E1068" s="3" t="s">
        <v>179</v>
      </c>
      <c r="F1068" s="38">
        <f ca="1">-IFERROR(SUMIF('Journal Entries'!$B:$H,'COA Final KI 300719'!D1068,'Journal Entries'!$H:$H),0)</f>
        <v>0</v>
      </c>
    </row>
    <row r="1069" spans="2:6" hidden="1" outlineLevel="2" x14ac:dyDescent="0.15">
      <c r="B1069" s="2"/>
      <c r="C1069" s="3"/>
      <c r="D1069" s="2">
        <v>711026</v>
      </c>
      <c r="E1069" s="3" t="s">
        <v>180</v>
      </c>
      <c r="F1069" s="38">
        <f ca="1">-IFERROR(SUMIF('Journal Entries'!$B:$H,'COA Final KI 300719'!D1069,'Journal Entries'!$H:$H),0)</f>
        <v>0</v>
      </c>
    </row>
    <row r="1070" spans="2:6" hidden="1" outlineLevel="2" x14ac:dyDescent="0.15">
      <c r="B1070" s="2"/>
      <c r="C1070" s="3"/>
      <c r="D1070" s="2">
        <v>711027</v>
      </c>
      <c r="E1070" s="3" t="s">
        <v>165</v>
      </c>
      <c r="F1070" s="38">
        <f ca="1">-IFERROR(SUMIF('Journal Entries'!$B:$H,'COA Final KI 300719'!D1070,'Journal Entries'!$H:$H),0)</f>
        <v>0</v>
      </c>
    </row>
    <row r="1071" spans="2:6" hidden="1" outlineLevel="2" x14ac:dyDescent="0.15">
      <c r="B1071" s="2"/>
      <c r="C1071" s="3"/>
      <c r="D1071" s="2">
        <v>711028</v>
      </c>
      <c r="E1071" s="3" t="s">
        <v>166</v>
      </c>
      <c r="F1071" s="38">
        <f ca="1">-IFERROR(SUMIF('Journal Entries'!$B:$H,'COA Final KI 300719'!D1071,'Journal Entries'!$H:$H),0)</f>
        <v>-3035000</v>
      </c>
    </row>
    <row r="1072" spans="2:6" hidden="1" outlineLevel="2" x14ac:dyDescent="0.15">
      <c r="B1072" s="2"/>
      <c r="C1072" s="3"/>
      <c r="D1072" s="2">
        <v>711029</v>
      </c>
      <c r="E1072" s="3" t="s">
        <v>167</v>
      </c>
      <c r="F1072" s="38">
        <f ca="1">-IFERROR(SUMIF('Journal Entries'!$B:$H,'COA Final KI 300719'!D1072,'Journal Entries'!$H:$H),0)</f>
        <v>0</v>
      </c>
    </row>
    <row r="1073" spans="2:6" hidden="1" outlineLevel="2" x14ac:dyDescent="0.15">
      <c r="B1073" s="2"/>
      <c r="C1073" s="3"/>
      <c r="D1073" s="2">
        <v>711030</v>
      </c>
      <c r="E1073" s="3" t="s">
        <v>181</v>
      </c>
      <c r="F1073" s="38">
        <f ca="1">-IFERROR(SUMIF('Journal Entries'!$B:$H,'COA Final KI 300719'!D1073,'Journal Entries'!$H:$H),0)</f>
        <v>0</v>
      </c>
    </row>
    <row r="1074" spans="2:6" hidden="1" outlineLevel="2" x14ac:dyDescent="0.15">
      <c r="B1074" s="2"/>
      <c r="C1074" s="3"/>
      <c r="D1074" s="2">
        <v>711031</v>
      </c>
      <c r="E1074" s="3" t="s">
        <v>182</v>
      </c>
      <c r="F1074" s="38">
        <f ca="1">-IFERROR(SUMIF('Journal Entries'!$B:$H,'COA Final KI 300719'!D1074,'Journal Entries'!$H:$H),0)</f>
        <v>0</v>
      </c>
    </row>
    <row r="1075" spans="2:6" hidden="1" outlineLevel="2" x14ac:dyDescent="0.15">
      <c r="B1075" s="2"/>
      <c r="C1075" s="3"/>
      <c r="D1075" s="2">
        <v>711032</v>
      </c>
      <c r="E1075" s="3" t="s">
        <v>170</v>
      </c>
      <c r="F1075" s="38">
        <f ca="1">-IFERROR(SUMIF('Journal Entries'!$B:$H,'COA Final KI 300719'!D1075,'Journal Entries'!$H:$H),0)</f>
        <v>0</v>
      </c>
    </row>
    <row r="1076" spans="2:6" hidden="1" outlineLevel="2" x14ac:dyDescent="0.15">
      <c r="B1076" s="2"/>
      <c r="C1076" s="3"/>
      <c r="D1076" s="2">
        <v>711033</v>
      </c>
      <c r="E1076" s="3" t="s">
        <v>171</v>
      </c>
      <c r="F1076" s="38">
        <f ca="1">-IFERROR(SUMIF('Journal Entries'!$B:$H,'COA Final KI 300719'!D1076,'Journal Entries'!$H:$H),0)</f>
        <v>0</v>
      </c>
    </row>
    <row r="1077" spans="2:6" hidden="1" outlineLevel="2" x14ac:dyDescent="0.15">
      <c r="B1077" s="2"/>
      <c r="C1077" s="3"/>
      <c r="D1077" s="2" t="s">
        <v>2628</v>
      </c>
      <c r="E1077" s="3" t="s">
        <v>183</v>
      </c>
      <c r="F1077" s="38">
        <f ca="1">-IFERROR(SUMIF('Journal Entries'!$B:$H,'COA Final KI 300719'!D1077,'Journal Entries'!$H:$H),0)</f>
        <v>0</v>
      </c>
    </row>
    <row r="1078" spans="2:6" hidden="1" outlineLevel="2" x14ac:dyDescent="0.15">
      <c r="B1078" s="2"/>
      <c r="C1078" s="3"/>
      <c r="D1078" s="2">
        <v>711035</v>
      </c>
      <c r="E1078" s="3" t="s">
        <v>184</v>
      </c>
      <c r="F1078" s="38">
        <f ca="1">-IFERROR(SUMIF('Journal Entries'!$B:$H,'COA Final KI 300719'!D1078,'Journal Entries'!$H:$H),0)</f>
        <v>-73674516.666666701</v>
      </c>
    </row>
    <row r="1079" spans="2:6" outlineLevel="1" collapsed="1" x14ac:dyDescent="0.15">
      <c r="B1079" s="2"/>
      <c r="C1079" s="3"/>
      <c r="D1079" s="2"/>
      <c r="E1079" s="3"/>
      <c r="F1079" s="38"/>
    </row>
    <row r="1080" spans="2:6" x14ac:dyDescent="0.15">
      <c r="B1080" s="4">
        <v>800000</v>
      </c>
      <c r="C1080" s="5" t="s">
        <v>185</v>
      </c>
      <c r="D1080" s="4"/>
      <c r="E1080" s="3"/>
      <c r="F1080" s="38"/>
    </row>
    <row r="1081" spans="2:6" x14ac:dyDescent="0.15">
      <c r="B1081" s="34">
        <v>810000</v>
      </c>
      <c r="C1081" s="35" t="s">
        <v>185</v>
      </c>
      <c r="D1081" s="34"/>
      <c r="E1081" s="36"/>
      <c r="F1081" s="39">
        <f ca="1">F1082</f>
        <v>-2751684218.25</v>
      </c>
    </row>
    <row r="1082" spans="2:6" outlineLevel="1" x14ac:dyDescent="0.15">
      <c r="B1082" s="29">
        <v>811000</v>
      </c>
      <c r="C1082" s="30" t="s">
        <v>185</v>
      </c>
      <c r="D1082" s="31"/>
      <c r="E1082" s="32"/>
      <c r="F1082" s="33">
        <f ca="1">SUM(F1083:F1117)</f>
        <v>-2751684218.25</v>
      </c>
    </row>
    <row r="1083" spans="2:6" hidden="1" outlineLevel="2" x14ac:dyDescent="0.15">
      <c r="B1083" s="2"/>
      <c r="C1083" s="3"/>
      <c r="D1083" s="2">
        <v>811001</v>
      </c>
      <c r="E1083" s="3" t="s">
        <v>186</v>
      </c>
      <c r="F1083" s="38">
        <f ca="1">-IFERROR(SUMIF('Journal Entries'!$B:$H,'COA Final KI 300719'!D1083,'Journal Entries'!$H:$H),0)</f>
        <v>-66112012</v>
      </c>
    </row>
    <row r="1084" spans="2:6" hidden="1" outlineLevel="2" x14ac:dyDescent="0.15">
      <c r="B1084" s="2"/>
      <c r="C1084" s="3"/>
      <c r="D1084" s="2">
        <v>811002</v>
      </c>
      <c r="E1084" s="3" t="s">
        <v>187</v>
      </c>
      <c r="F1084" s="38">
        <f ca="1">-IFERROR(SUMIF('Journal Entries'!$B:$H,'COA Final KI 300719'!D1084,'Journal Entries'!$H:$H),0)</f>
        <v>0</v>
      </c>
    </row>
    <row r="1085" spans="2:6" hidden="1" outlineLevel="2" x14ac:dyDescent="0.15">
      <c r="B1085" s="2"/>
      <c r="C1085" s="3"/>
      <c r="D1085" s="2">
        <v>811003</v>
      </c>
      <c r="E1085" s="3" t="s">
        <v>188</v>
      </c>
      <c r="F1085" s="38">
        <f ca="1">-IFERROR(SUMIF('Journal Entries'!$B:$H,'COA Final KI 300719'!D1085,'Journal Entries'!$H:$H),0)</f>
        <v>-44795180</v>
      </c>
    </row>
    <row r="1086" spans="2:6" hidden="1" outlineLevel="2" x14ac:dyDescent="0.15">
      <c r="B1086" s="2"/>
      <c r="C1086" s="3"/>
      <c r="D1086" s="2">
        <v>811004</v>
      </c>
      <c r="E1086" s="3" t="s">
        <v>143</v>
      </c>
      <c r="F1086" s="38">
        <f ca="1">-IFERROR(SUMIF('Journal Entries'!$B:$H,'COA Final KI 300719'!D1086,'Journal Entries'!$H:$H),0)</f>
        <v>-4461400</v>
      </c>
    </row>
    <row r="1087" spans="2:6" hidden="1" outlineLevel="2" x14ac:dyDescent="0.15">
      <c r="B1087" s="2"/>
      <c r="C1087" s="3"/>
      <c r="D1087" s="2">
        <v>811005</v>
      </c>
      <c r="E1087" s="3" t="s">
        <v>144</v>
      </c>
      <c r="F1087" s="38">
        <f ca="1">-IFERROR(SUMIF('Journal Entries'!$B:$H,'COA Final KI 300719'!D1087,'Journal Entries'!$H:$H),0)</f>
        <v>-1064885990</v>
      </c>
    </row>
    <row r="1088" spans="2:6" hidden="1" outlineLevel="2" x14ac:dyDescent="0.15">
      <c r="B1088" s="2"/>
      <c r="C1088" s="3"/>
      <c r="D1088" s="2">
        <v>811006</v>
      </c>
      <c r="E1088" s="3" t="s">
        <v>145</v>
      </c>
      <c r="F1088" s="38">
        <f ca="1">-IFERROR(SUMIF('Journal Entries'!$B:$H,'COA Final KI 300719'!D1088,'Journal Entries'!$H:$H),0)</f>
        <v>0</v>
      </c>
    </row>
    <row r="1089" spans="2:6" hidden="1" outlineLevel="2" x14ac:dyDescent="0.15">
      <c r="B1089" s="2"/>
      <c r="C1089" s="3"/>
      <c r="D1089" s="2">
        <v>811007</v>
      </c>
      <c r="E1089" s="3" t="s">
        <v>146</v>
      </c>
      <c r="F1089" s="38">
        <f ca="1">-IFERROR(SUMIF('Journal Entries'!$B:$H,'COA Final KI 300719'!D1089,'Journal Entries'!$H:$H),0)</f>
        <v>-1622688</v>
      </c>
    </row>
    <row r="1090" spans="2:6" hidden="1" outlineLevel="2" x14ac:dyDescent="0.15">
      <c r="B1090" s="2"/>
      <c r="C1090" s="3"/>
      <c r="D1090" s="2">
        <v>811008</v>
      </c>
      <c r="E1090" s="3" t="s">
        <v>147</v>
      </c>
      <c r="F1090" s="38">
        <f ca="1">-IFERROR(SUMIF('Journal Entries'!$B:$H,'COA Final KI 300719'!D1090,'Journal Entries'!$H:$H),0)</f>
        <v>-54264000</v>
      </c>
    </row>
    <row r="1091" spans="2:6" hidden="1" outlineLevel="2" x14ac:dyDescent="0.15">
      <c r="B1091" s="2"/>
      <c r="C1091" s="3"/>
      <c r="D1091" s="2">
        <v>811009</v>
      </c>
      <c r="E1091" s="3" t="s">
        <v>148</v>
      </c>
      <c r="F1091" s="38">
        <f ca="1">-IFERROR(SUMIF('Journal Entries'!$B:$H,'COA Final KI 300719'!D1091,'Journal Entries'!$H:$H),0)</f>
        <v>-156200</v>
      </c>
    </row>
    <row r="1092" spans="2:6" hidden="1" outlineLevel="2" x14ac:dyDescent="0.15">
      <c r="B1092" s="2"/>
      <c r="C1092" s="3"/>
      <c r="D1092" s="2">
        <v>811010</v>
      </c>
      <c r="E1092" s="3" t="s">
        <v>149</v>
      </c>
      <c r="F1092" s="38">
        <f ca="1">-IFERROR(SUMIF('Journal Entries'!$B:$H,'COA Final KI 300719'!D1092,'Journal Entries'!$H:$H),0)</f>
        <v>-94305765</v>
      </c>
    </row>
    <row r="1093" spans="2:6" hidden="1" outlineLevel="2" x14ac:dyDescent="0.15">
      <c r="B1093" s="2"/>
      <c r="C1093" s="3"/>
      <c r="D1093" s="2">
        <v>811011</v>
      </c>
      <c r="E1093" s="3" t="s">
        <v>150</v>
      </c>
      <c r="F1093" s="38">
        <f ca="1">-IFERROR(SUMIF('Journal Entries'!$B:$H,'COA Final KI 300719'!D1093,'Journal Entries'!$H:$H),0)</f>
        <v>-281509572</v>
      </c>
    </row>
    <row r="1094" spans="2:6" hidden="1" outlineLevel="2" x14ac:dyDescent="0.15">
      <c r="B1094" s="2"/>
      <c r="C1094" s="3"/>
      <c r="D1094" s="2">
        <v>811012</v>
      </c>
      <c r="E1094" s="3" t="s">
        <v>151</v>
      </c>
      <c r="F1094" s="38">
        <f ca="1">-IFERROR(SUMIF('Journal Entries'!$B:$H,'COA Final KI 300719'!D1094,'Journal Entries'!$H:$H),0)</f>
        <v>-94797217</v>
      </c>
    </row>
    <row r="1095" spans="2:6" hidden="1" outlineLevel="2" x14ac:dyDescent="0.15">
      <c r="B1095" s="2"/>
      <c r="C1095" s="3"/>
      <c r="D1095" s="2">
        <v>811013</v>
      </c>
      <c r="E1095" s="3" t="s">
        <v>152</v>
      </c>
      <c r="F1095" s="38">
        <f ca="1">-IFERROR(SUMIF('Journal Entries'!$B:$H,'COA Final KI 300719'!D1095,'Journal Entries'!$H:$H),0)</f>
        <v>-111247777</v>
      </c>
    </row>
    <row r="1096" spans="2:6" hidden="1" outlineLevel="2" x14ac:dyDescent="0.15">
      <c r="B1096" s="2"/>
      <c r="C1096" s="3"/>
      <c r="D1096" s="2">
        <v>811014</v>
      </c>
      <c r="E1096" s="3" t="s">
        <v>153</v>
      </c>
      <c r="F1096" s="38">
        <f ca="1">-IFERROR(SUMIF('Journal Entries'!$B:$H,'COA Final KI 300719'!D1096,'Journal Entries'!$H:$H),0)</f>
        <v>-38718095</v>
      </c>
    </row>
    <row r="1097" spans="2:6" hidden="1" outlineLevel="2" x14ac:dyDescent="0.15">
      <c r="B1097" s="2"/>
      <c r="C1097" s="3"/>
      <c r="D1097" s="2">
        <v>811015</v>
      </c>
      <c r="E1097" s="3" t="s">
        <v>154</v>
      </c>
      <c r="F1097" s="38">
        <f ca="1">-IFERROR(SUMIF('Journal Entries'!$B:$H,'COA Final KI 300719'!D1097,'Journal Entries'!$H:$H),0)</f>
        <v>-23980952</v>
      </c>
    </row>
    <row r="1098" spans="2:6" hidden="1" outlineLevel="2" x14ac:dyDescent="0.15">
      <c r="B1098" s="2"/>
      <c r="C1098" s="3"/>
      <c r="D1098" s="2">
        <v>811016</v>
      </c>
      <c r="E1098" s="3" t="s">
        <v>155</v>
      </c>
      <c r="F1098" s="38">
        <f ca="1">-IFERROR(SUMIF('Journal Entries'!$B:$H,'COA Final KI 300719'!D1098,'Journal Entries'!$H:$H),0)</f>
        <v>-97069775</v>
      </c>
    </row>
    <row r="1099" spans="2:6" hidden="1" outlineLevel="2" x14ac:dyDescent="0.15">
      <c r="B1099" s="2"/>
      <c r="C1099" s="3"/>
      <c r="D1099" s="2">
        <v>811017</v>
      </c>
      <c r="E1099" s="3" t="s">
        <v>156</v>
      </c>
      <c r="F1099" s="38">
        <f ca="1">-IFERROR(SUMIF('Journal Entries'!$B:$H,'COA Final KI 300719'!D1099,'Journal Entries'!$H:$H),0)</f>
        <v>-91597100</v>
      </c>
    </row>
    <row r="1100" spans="2:6" hidden="1" outlineLevel="2" x14ac:dyDescent="0.15">
      <c r="B1100" s="2"/>
      <c r="C1100" s="3"/>
      <c r="D1100" s="2">
        <v>811018</v>
      </c>
      <c r="E1100" s="3" t="s">
        <v>157</v>
      </c>
      <c r="F1100" s="38">
        <f ca="1">-IFERROR(SUMIF('Journal Entries'!$B:$H,'COA Final KI 300719'!D1100,'Journal Entries'!$H:$H),0)</f>
        <v>0</v>
      </c>
    </row>
    <row r="1101" spans="2:6" hidden="1" outlineLevel="2" x14ac:dyDescent="0.15">
      <c r="B1101" s="2"/>
      <c r="C1101" s="3"/>
      <c r="D1101" s="2">
        <v>811019</v>
      </c>
      <c r="E1101" s="3" t="s">
        <v>158</v>
      </c>
      <c r="F1101" s="38">
        <f ca="1">-IFERROR(SUMIF('Journal Entries'!$B:$H,'COA Final KI 300719'!D1101,'Journal Entries'!$H:$H),0)</f>
        <v>-12174400</v>
      </c>
    </row>
    <row r="1102" spans="2:6" hidden="1" outlineLevel="2" x14ac:dyDescent="0.15">
      <c r="B1102" s="2"/>
      <c r="C1102" s="3"/>
      <c r="D1102" s="2">
        <v>811020</v>
      </c>
      <c r="E1102" s="3" t="s">
        <v>178</v>
      </c>
      <c r="F1102" s="38">
        <f ca="1">-IFERROR(SUMIF('Journal Entries'!$B:$H,'COA Final KI 300719'!D1102,'Journal Entries'!$H:$H),0)</f>
        <v>-13097000</v>
      </c>
    </row>
    <row r="1103" spans="2:6" hidden="1" outlineLevel="2" x14ac:dyDescent="0.15">
      <c r="B1103" s="2"/>
      <c r="C1103" s="3"/>
      <c r="D1103" s="2">
        <v>811021</v>
      </c>
      <c r="E1103" s="3" t="s">
        <v>159</v>
      </c>
      <c r="F1103" s="38">
        <f ca="1">-IFERROR(SUMIF('Journal Entries'!$B:$H,'COA Final KI 300719'!D1103,'Journal Entries'!$H:$H),0)</f>
        <v>-4185911</v>
      </c>
    </row>
    <row r="1104" spans="2:6" hidden="1" outlineLevel="2" x14ac:dyDescent="0.15">
      <c r="B1104" s="2"/>
      <c r="C1104" s="3"/>
      <c r="D1104" s="2">
        <v>811022</v>
      </c>
      <c r="E1104" s="3" t="s">
        <v>160</v>
      </c>
      <c r="F1104" s="38">
        <f ca="1">-IFERROR(SUMIF('Journal Entries'!$B:$H,'COA Final KI 300719'!D1104,'Journal Entries'!$H:$H),0)</f>
        <v>-119693643</v>
      </c>
    </row>
    <row r="1105" spans="2:6" hidden="1" outlineLevel="2" x14ac:dyDescent="0.15">
      <c r="B1105" s="2"/>
      <c r="C1105" s="3"/>
      <c r="D1105" s="2">
        <v>811023</v>
      </c>
      <c r="E1105" s="3" t="s">
        <v>161</v>
      </c>
      <c r="F1105" s="38">
        <f ca="1">-IFERROR(SUMIF('Journal Entries'!$B:$H,'COA Final KI 300719'!D1105,'Journal Entries'!$H:$H),0)</f>
        <v>-3000000</v>
      </c>
    </row>
    <row r="1106" spans="2:6" hidden="1" outlineLevel="2" x14ac:dyDescent="0.15">
      <c r="B1106" s="2"/>
      <c r="C1106" s="3"/>
      <c r="D1106" s="2">
        <v>811024</v>
      </c>
      <c r="E1106" s="3" t="s">
        <v>162</v>
      </c>
      <c r="F1106" s="38">
        <f ca="1">-IFERROR(SUMIF('Journal Entries'!$B:$H,'COA Final KI 300719'!D1106,'Journal Entries'!$H:$H),0)</f>
        <v>-51277748</v>
      </c>
    </row>
    <row r="1107" spans="2:6" hidden="1" outlineLevel="2" x14ac:dyDescent="0.15">
      <c r="B1107" s="2"/>
      <c r="C1107" s="3"/>
      <c r="D1107" s="2">
        <v>811025</v>
      </c>
      <c r="E1107" s="3" t="s">
        <v>189</v>
      </c>
      <c r="F1107" s="38">
        <f ca="1">-IFERROR(SUMIF('Journal Entries'!$B:$H,'COA Final KI 300719'!D1107,'Journal Entries'!$H:$H),0)</f>
        <v>0</v>
      </c>
    </row>
    <row r="1108" spans="2:6" hidden="1" outlineLevel="2" x14ac:dyDescent="0.15">
      <c r="B1108" s="2"/>
      <c r="C1108" s="3"/>
      <c r="D1108" s="2">
        <v>811026</v>
      </c>
      <c r="E1108" s="3" t="s">
        <v>190</v>
      </c>
      <c r="F1108" s="38">
        <f ca="1">-IFERROR(SUMIF('Journal Entries'!$B:$H,'COA Final KI 300719'!D1108,'Journal Entries'!$H:$H),0)</f>
        <v>0</v>
      </c>
    </row>
    <row r="1109" spans="2:6" hidden="1" outlineLevel="2" x14ac:dyDescent="0.15">
      <c r="B1109" s="2"/>
      <c r="C1109" s="3"/>
      <c r="D1109" s="2">
        <v>811027</v>
      </c>
      <c r="E1109" s="3" t="s">
        <v>165</v>
      </c>
      <c r="F1109" s="38">
        <f ca="1">-IFERROR(SUMIF('Journal Entries'!$B:$H,'COA Final KI 300719'!D1109,'Journal Entries'!$H:$H),0)</f>
        <v>-5759000</v>
      </c>
    </row>
    <row r="1110" spans="2:6" hidden="1" outlineLevel="2" x14ac:dyDescent="0.15">
      <c r="B1110" s="2"/>
      <c r="C1110" s="3"/>
      <c r="D1110" s="2">
        <v>811028</v>
      </c>
      <c r="E1110" s="3" t="s">
        <v>166</v>
      </c>
      <c r="F1110" s="38">
        <f ca="1">-IFERROR(SUMIF('Journal Entries'!$B:$H,'COA Final KI 300719'!D1110,'Journal Entries'!$H:$H),0)</f>
        <v>-26694660</v>
      </c>
    </row>
    <row r="1111" spans="2:6" hidden="1" outlineLevel="2" x14ac:dyDescent="0.15">
      <c r="B1111" s="2"/>
      <c r="C1111" s="3"/>
      <c r="D1111" s="2">
        <v>811029</v>
      </c>
      <c r="E1111" s="3" t="s">
        <v>167</v>
      </c>
      <c r="F1111" s="38">
        <f ca="1">-IFERROR(SUMIF('Journal Entries'!$B:$H,'COA Final KI 300719'!D1111,'Journal Entries'!$H:$H),0)</f>
        <v>0</v>
      </c>
    </row>
    <row r="1112" spans="2:6" hidden="1" outlineLevel="2" x14ac:dyDescent="0.15">
      <c r="B1112" s="2"/>
      <c r="C1112" s="3"/>
      <c r="D1112" s="2">
        <v>811030</v>
      </c>
      <c r="E1112" s="3" t="s">
        <v>191</v>
      </c>
      <c r="F1112" s="38">
        <f ca="1">-IFERROR(SUMIF('Journal Entries'!$B:$H,'COA Final KI 300719'!D1112,'Journal Entries'!$H:$H),0)</f>
        <v>0</v>
      </c>
    </row>
    <row r="1113" spans="2:6" hidden="1" outlineLevel="2" x14ac:dyDescent="0.15">
      <c r="B1113" s="2"/>
      <c r="C1113" s="3"/>
      <c r="D1113" s="2">
        <v>811031</v>
      </c>
      <c r="E1113" s="3" t="s">
        <v>192</v>
      </c>
      <c r="F1113" s="38">
        <f ca="1">-IFERROR(SUMIF('Journal Entries'!$B:$H,'COA Final KI 300719'!D1113,'Journal Entries'!$H:$H),0)</f>
        <v>0</v>
      </c>
    </row>
    <row r="1114" spans="2:6" hidden="1" outlineLevel="2" x14ac:dyDescent="0.15">
      <c r="B1114" s="2"/>
      <c r="C1114" s="3"/>
      <c r="D1114" s="2">
        <v>811032</v>
      </c>
      <c r="E1114" s="3" t="s">
        <v>170</v>
      </c>
      <c r="F1114" s="38">
        <f ca="1">-IFERROR(SUMIF('Journal Entries'!$B:$H,'COA Final KI 300719'!D1114,'Journal Entries'!$H:$H),0)</f>
        <v>-273031798.95833337</v>
      </c>
    </row>
    <row r="1115" spans="2:6" hidden="1" outlineLevel="2" x14ac:dyDescent="0.15">
      <c r="B1115" s="2"/>
      <c r="C1115" s="3"/>
      <c r="D1115" s="2">
        <v>811033</v>
      </c>
      <c r="E1115" s="3" t="s">
        <v>171</v>
      </c>
      <c r="F1115" s="38">
        <f ca="1">-IFERROR(SUMIF('Journal Entries'!$B:$H,'COA Final KI 300719'!D1115,'Journal Entries'!$H:$H),0)</f>
        <v>-90747145.125</v>
      </c>
    </row>
    <row r="1116" spans="2:6" hidden="1" outlineLevel="2" x14ac:dyDescent="0.15">
      <c r="B1116" s="2"/>
      <c r="C1116" s="3"/>
      <c r="D1116" s="2">
        <v>811034</v>
      </c>
      <c r="E1116" s="3" t="s">
        <v>193</v>
      </c>
      <c r="F1116" s="38">
        <f ca="1">-IFERROR(SUMIF('Journal Entries'!$B:$H,'COA Final KI 300719'!D1116,'Journal Entries'!$H:$H),0)</f>
        <v>0</v>
      </c>
    </row>
    <row r="1117" spans="2:6" hidden="1" outlineLevel="2" x14ac:dyDescent="0.15">
      <c r="B1117" s="2"/>
      <c r="C1117" s="3"/>
      <c r="D1117" s="2">
        <v>811035</v>
      </c>
      <c r="E1117" s="3" t="s">
        <v>194</v>
      </c>
      <c r="F1117" s="38">
        <f ca="1">-IFERROR(SUMIF('Journal Entries'!$B:$H,'COA Final KI 300719'!D1117,'Journal Entries'!$H:$H),0)</f>
        <v>-82499189.166666701</v>
      </c>
    </row>
    <row r="1118" spans="2:6" outlineLevel="1" collapsed="1" x14ac:dyDescent="0.15">
      <c r="B1118" s="2"/>
      <c r="C1118" s="3"/>
      <c r="D1118" s="2"/>
      <c r="E1118" s="3"/>
      <c r="F1118" s="38"/>
    </row>
    <row r="1119" spans="2:6" x14ac:dyDescent="0.15">
      <c r="B1119" s="2"/>
      <c r="C1119" s="5" t="s">
        <v>398</v>
      </c>
      <c r="D1119" s="2"/>
      <c r="E1119" s="3"/>
      <c r="F1119" s="50">
        <f ca="1">SUM(F1003,F1042,F1081)</f>
        <v>-6285924595.4669695</v>
      </c>
    </row>
    <row r="1120" spans="2:6" x14ac:dyDescent="0.15">
      <c r="B1120" s="2"/>
      <c r="C1120" s="3"/>
      <c r="D1120" s="2"/>
      <c r="E1120" s="3"/>
      <c r="F1120" s="38"/>
    </row>
    <row r="1121" spans="2:6" x14ac:dyDescent="0.15">
      <c r="B1121" s="4">
        <v>900000</v>
      </c>
      <c r="C1121" s="5" t="s">
        <v>195</v>
      </c>
      <c r="D1121" s="4"/>
      <c r="E1121" s="3"/>
      <c r="F1121" s="38"/>
    </row>
    <row r="1122" spans="2:6" x14ac:dyDescent="0.15">
      <c r="B1122" s="34">
        <v>910000</v>
      </c>
      <c r="C1122" s="35" t="s">
        <v>195</v>
      </c>
      <c r="D1122" s="34"/>
      <c r="E1122" s="36"/>
      <c r="F1122" s="39">
        <f ca="1">SUM(F1123,F1128)</f>
        <v>-344719813.98659998</v>
      </c>
    </row>
    <row r="1123" spans="2:6" outlineLevel="1" x14ac:dyDescent="0.15">
      <c r="B1123" s="29">
        <v>911000</v>
      </c>
      <c r="C1123" s="30" t="s">
        <v>196</v>
      </c>
      <c r="D1123" s="31"/>
      <c r="E1123" s="32"/>
      <c r="F1123" s="33">
        <f ca="1">SUM(F1124:F1127)</f>
        <v>26185156.790000014</v>
      </c>
    </row>
    <row r="1124" spans="2:6" hidden="1" outlineLevel="2" x14ac:dyDescent="0.15">
      <c r="B1124" s="2"/>
      <c r="C1124" s="3"/>
      <c r="D1124" s="2">
        <v>911001</v>
      </c>
      <c r="E1124" s="3" t="s">
        <v>197</v>
      </c>
      <c r="F1124" s="38">
        <f ca="1">-IFERROR(SUMIF('Journal Entries'!$B:$H,'COA Final KI 300719'!D1124,'Journal Entries'!$H:$H),0)</f>
        <v>16523967.369999995</v>
      </c>
    </row>
    <row r="1125" spans="2:6" hidden="1" outlineLevel="2" x14ac:dyDescent="0.15">
      <c r="B1125" s="2"/>
      <c r="C1125" s="3"/>
      <c r="D1125" s="2">
        <v>911002</v>
      </c>
      <c r="E1125" s="3" t="s">
        <v>198</v>
      </c>
      <c r="F1125" s="38">
        <f ca="1">-IFERROR(SUMIF('Journal Entries'!$B:$H,'COA Final KI 300719'!D1125,'Journal Entries'!$H:$H),0)</f>
        <v>6890202.4200000167</v>
      </c>
    </row>
    <row r="1126" spans="2:6" hidden="1" outlineLevel="2" x14ac:dyDescent="0.15">
      <c r="B1126" s="2"/>
      <c r="C1126" s="3"/>
      <c r="D1126" s="2">
        <v>911003</v>
      </c>
      <c r="E1126" s="3" t="s">
        <v>199</v>
      </c>
      <c r="F1126" s="38">
        <f ca="1">-IFERROR(SUMIF('Journal Entries'!$B:$H,'COA Final KI 300719'!D1126,'Journal Entries'!$H:$H),0)</f>
        <v>0</v>
      </c>
    </row>
    <row r="1127" spans="2:6" hidden="1" outlineLevel="2" x14ac:dyDescent="0.15">
      <c r="B1127" s="2"/>
      <c r="C1127" s="3"/>
      <c r="D1127" s="2">
        <v>911004</v>
      </c>
      <c r="E1127" s="3" t="s">
        <v>200</v>
      </c>
      <c r="F1127" s="38">
        <f ca="1">-IFERROR(SUMIF('Journal Entries'!$B:$H,'COA Final KI 300719'!D1127,'Journal Entries'!$H:$H),0)</f>
        <v>2770987</v>
      </c>
    </row>
    <row r="1128" spans="2:6" outlineLevel="1" collapsed="1" x14ac:dyDescent="0.15">
      <c r="B1128" s="29">
        <v>912000</v>
      </c>
      <c r="C1128" s="30" t="s">
        <v>201</v>
      </c>
      <c r="D1128" s="31"/>
      <c r="E1128" s="32"/>
      <c r="F1128" s="33">
        <f ca="1">SUM(F1129:F1135)</f>
        <v>-370904970.7766</v>
      </c>
    </row>
    <row r="1129" spans="2:6" hidden="1" outlineLevel="2" x14ac:dyDescent="0.15">
      <c r="B1129" s="2"/>
      <c r="C1129" s="3"/>
      <c r="D1129" s="2">
        <v>912001</v>
      </c>
      <c r="E1129" s="3" t="s">
        <v>202</v>
      </c>
      <c r="F1129" s="38">
        <f ca="1">-IFERROR(SUMIF('Journal Entries'!$B:$H,'COA Final KI 300719'!D1129,'Journal Entries'!$H:$H),0)</f>
        <v>-158135568</v>
      </c>
    </row>
    <row r="1130" spans="2:6" hidden="1" outlineLevel="2" x14ac:dyDescent="0.15">
      <c r="B1130" s="2"/>
      <c r="C1130" s="3"/>
      <c r="D1130" s="2">
        <v>912002</v>
      </c>
      <c r="E1130" s="3" t="s">
        <v>203</v>
      </c>
      <c r="F1130" s="38">
        <f ca="1">-IFERROR(SUMIF('Journal Entries'!$B:$H,'COA Final KI 300719'!D1130,'Journal Entries'!$H:$H),0)</f>
        <v>-115455.28859999403</v>
      </c>
    </row>
    <row r="1131" spans="2:6" hidden="1" outlineLevel="2" x14ac:dyDescent="0.15">
      <c r="B1131" s="2"/>
      <c r="C1131" s="3"/>
      <c r="D1131" s="2">
        <v>912003</v>
      </c>
      <c r="E1131" s="3" t="s">
        <v>204</v>
      </c>
      <c r="F1131" s="38">
        <f ca="1">-IFERROR(SUMIF('Journal Entries'!$B:$H,'COA Final KI 300719'!D1131,'Journal Entries'!$H:$H),0)</f>
        <v>0</v>
      </c>
    </row>
    <row r="1132" spans="2:6" hidden="1" outlineLevel="2" x14ac:dyDescent="0.15">
      <c r="B1132" s="2"/>
      <c r="C1132" s="3"/>
      <c r="D1132" s="2">
        <v>912004</v>
      </c>
      <c r="E1132" s="3" t="s">
        <v>205</v>
      </c>
      <c r="F1132" s="38">
        <f ca="1">-IFERROR(SUMIF('Journal Entries'!$B:$H,'COA Final KI 300719'!D1132,'Journal Entries'!$H:$H),0)</f>
        <v>-155017061.5</v>
      </c>
    </row>
    <row r="1133" spans="2:6" hidden="1" outlineLevel="2" x14ac:dyDescent="0.15">
      <c r="B1133" s="2"/>
      <c r="C1133" s="3"/>
      <c r="D1133" s="2">
        <v>912005</v>
      </c>
      <c r="E1133" s="3" t="s">
        <v>206</v>
      </c>
      <c r="F1133" s="38">
        <f ca="1">-IFERROR(SUMIF('Journal Entries'!$B:$H,'COA Final KI 300719'!D1133,'Journal Entries'!$H:$H),0)</f>
        <v>-13337594.988000005</v>
      </c>
    </row>
    <row r="1134" spans="2:6" hidden="1" outlineLevel="2" x14ac:dyDescent="0.15">
      <c r="B1134" s="2"/>
      <c r="C1134" s="3"/>
      <c r="D1134" s="2">
        <v>912006</v>
      </c>
      <c r="E1134" s="3" t="s">
        <v>207</v>
      </c>
      <c r="F1134" s="38">
        <f ca="1">-IFERROR(SUMIF('Journal Entries'!$B:$H,'COA Final KI 300719'!D1134,'Journal Entries'!$H:$H),0)</f>
        <v>-44299291</v>
      </c>
    </row>
    <row r="1135" spans="2:6" hidden="1" outlineLevel="2" x14ac:dyDescent="0.15">
      <c r="B1135" s="2"/>
      <c r="C1135" s="3"/>
      <c r="D1135" s="2">
        <v>912007</v>
      </c>
      <c r="E1135" s="3" t="s">
        <v>208</v>
      </c>
      <c r="F1135" s="38">
        <f ca="1">-IFERROR(SUMIF('Journal Entries'!$B:$H,'COA Final KI 300719'!D1135,'Journal Entries'!$H:$H),0)</f>
        <v>0</v>
      </c>
    </row>
    <row r="1136" spans="2:6" outlineLevel="1" collapsed="1" x14ac:dyDescent="0.15">
      <c r="B1136" s="2"/>
      <c r="C1136" s="3"/>
      <c r="D1136" s="2"/>
      <c r="E1136" s="3"/>
      <c r="F1136" s="38"/>
    </row>
    <row r="1137" spans="2:6" x14ac:dyDescent="0.15">
      <c r="B1137" s="2"/>
      <c r="C1137" s="5" t="s">
        <v>400</v>
      </c>
      <c r="D1137" s="2"/>
      <c r="E1137" s="3"/>
      <c r="F1137" s="50">
        <f ca="1">F1000+F1119+F1122</f>
        <v>-1670299995.316761</v>
      </c>
    </row>
    <row r="1138" spans="2:6" x14ac:dyDescent="0.15">
      <c r="B1138" s="2"/>
      <c r="C1138" s="3"/>
      <c r="D1138" s="2"/>
      <c r="E1138" s="3"/>
      <c r="F1138" s="38"/>
    </row>
    <row r="1139" spans="2:6" x14ac:dyDescent="0.15">
      <c r="B1139" s="10"/>
      <c r="C1139" s="11"/>
      <c r="D1139" s="10"/>
      <c r="E1139" s="11"/>
      <c r="F1139" s="41"/>
    </row>
  </sheetData>
  <mergeCells count="2">
    <mergeCell ref="B5:C5"/>
    <mergeCell ref="D5:E5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K6891"/>
  <sheetViews>
    <sheetView showGridLines="0" tabSelected="1" topLeftCell="A1601" workbookViewId="0">
      <selection activeCell="C2424" sqref="C2424:C6786"/>
    </sheetView>
  </sheetViews>
  <sheetFormatPr defaultRowHeight="10.5" x14ac:dyDescent="0.15"/>
  <cols>
    <col min="1" max="1" width="2.85546875" style="79" customWidth="1"/>
    <col min="2" max="2" width="9.42578125" style="79" bestFit="1" customWidth="1"/>
    <col min="3" max="3" width="36.42578125" style="79" bestFit="1" customWidth="1"/>
    <col min="4" max="4" width="8.42578125" style="79" bestFit="1" customWidth="1"/>
    <col min="5" max="5" width="48.7109375" style="79" bestFit="1" customWidth="1"/>
    <col min="6" max="6" width="11.5703125" style="80" bestFit="1" customWidth="1"/>
    <col min="7" max="7" width="11.5703125" style="67" bestFit="1" customWidth="1"/>
    <col min="8" max="8" width="11" style="79" bestFit="1" customWidth="1"/>
    <col min="9" max="9" width="10.42578125" style="79" bestFit="1" customWidth="1"/>
    <col min="10" max="10" width="11" style="79" bestFit="1" customWidth="1"/>
    <col min="11" max="16384" width="9.140625" style="79"/>
  </cols>
  <sheetData>
    <row r="1" spans="2:9" s="13" customFormat="1" x14ac:dyDescent="0.15">
      <c r="F1" s="63"/>
      <c r="G1" s="67"/>
    </row>
    <row r="2" spans="2:9" s="13" customFormat="1" x14ac:dyDescent="0.15">
      <c r="B2" s="13">
        <v>215001</v>
      </c>
      <c r="F2" s="63"/>
      <c r="G2" s="67"/>
    </row>
    <row r="3" spans="2:9" s="13" customFormat="1" x14ac:dyDescent="0.15">
      <c r="F3" s="63"/>
      <c r="G3" s="67"/>
    </row>
    <row r="4" spans="2:9" s="13" customFormat="1" x14ac:dyDescent="0.15">
      <c r="F4" s="63"/>
      <c r="G4" s="67"/>
    </row>
    <row r="5" spans="2:9" s="13" customFormat="1" x14ac:dyDescent="0.15">
      <c r="F5" s="63"/>
      <c r="G5" s="67"/>
    </row>
    <row r="6" spans="2:9" s="13" customFormat="1" x14ac:dyDescent="0.15">
      <c r="B6" s="21" t="s">
        <v>385</v>
      </c>
      <c r="C6" s="22" t="s">
        <v>386</v>
      </c>
      <c r="D6" s="23" t="s">
        <v>387</v>
      </c>
      <c r="E6" s="22" t="s">
        <v>388</v>
      </c>
      <c r="F6" s="64" t="s">
        <v>389</v>
      </c>
      <c r="G6" s="64" t="s">
        <v>390</v>
      </c>
      <c r="H6" s="24" t="s">
        <v>391</v>
      </c>
    </row>
    <row r="7" spans="2:9" s="13" customFormat="1" hidden="1" x14ac:dyDescent="0.15">
      <c r="B7" s="19">
        <v>112001</v>
      </c>
      <c r="C7" s="20" t="s">
        <v>9</v>
      </c>
      <c r="D7" s="25">
        <v>43466</v>
      </c>
      <c r="E7" s="20" t="s">
        <v>392</v>
      </c>
      <c r="F7" s="65"/>
      <c r="G7" s="17"/>
      <c r="H7" s="18">
        <v>4750916655.4900007</v>
      </c>
    </row>
    <row r="8" spans="2:9" s="13" customFormat="1" hidden="1" x14ac:dyDescent="0.15">
      <c r="B8" s="15">
        <v>112002</v>
      </c>
      <c r="C8" s="16" t="s">
        <v>10</v>
      </c>
      <c r="D8" s="26">
        <v>43466</v>
      </c>
      <c r="E8" s="16" t="s">
        <v>392</v>
      </c>
      <c r="F8" s="66"/>
      <c r="G8" s="17"/>
      <c r="H8" s="18">
        <v>9970644.6599999219</v>
      </c>
    </row>
    <row r="9" spans="2:9" s="13" customFormat="1" hidden="1" x14ac:dyDescent="0.15">
      <c r="B9" s="15">
        <v>112003</v>
      </c>
      <c r="C9" s="16" t="s">
        <v>11</v>
      </c>
      <c r="D9" s="26">
        <v>43466</v>
      </c>
      <c r="E9" s="16" t="s">
        <v>392</v>
      </c>
      <c r="F9" s="66"/>
      <c r="G9" s="17"/>
      <c r="H9" s="18">
        <v>41930341.809999466</v>
      </c>
    </row>
    <row r="10" spans="2:9" s="13" customFormat="1" hidden="1" x14ac:dyDescent="0.15">
      <c r="B10" s="15">
        <v>122001</v>
      </c>
      <c r="C10" s="16" t="s">
        <v>18</v>
      </c>
      <c r="D10" s="26">
        <v>43466</v>
      </c>
      <c r="E10" s="16" t="s">
        <v>392</v>
      </c>
      <c r="F10" s="66"/>
      <c r="G10" s="17"/>
      <c r="H10" s="18">
        <v>993316964.5</v>
      </c>
    </row>
    <row r="11" spans="2:9" s="13" customFormat="1" hidden="1" x14ac:dyDescent="0.15">
      <c r="B11" s="15">
        <v>136001</v>
      </c>
      <c r="C11" s="16" t="s">
        <v>29</v>
      </c>
      <c r="D11" s="26">
        <v>43466</v>
      </c>
      <c r="E11" s="16" t="s">
        <v>392</v>
      </c>
      <c r="F11" s="66"/>
      <c r="G11" s="17"/>
      <c r="H11" s="18">
        <v>4253565695</v>
      </c>
    </row>
    <row r="12" spans="2:9" s="13" customFormat="1" hidden="1" x14ac:dyDescent="0.15">
      <c r="B12" s="15">
        <v>142004</v>
      </c>
      <c r="C12" s="16" t="s">
        <v>42</v>
      </c>
      <c r="D12" s="26">
        <v>43466</v>
      </c>
      <c r="E12" s="16" t="s">
        <v>392</v>
      </c>
      <c r="F12" s="66"/>
      <c r="G12" s="17"/>
      <c r="H12" s="18">
        <v>730002603.45000005</v>
      </c>
    </row>
    <row r="13" spans="2:9" s="13" customFormat="1" hidden="1" x14ac:dyDescent="0.15">
      <c r="B13" s="15">
        <v>142001</v>
      </c>
      <c r="C13" s="16" t="s">
        <v>39</v>
      </c>
      <c r="D13" s="26">
        <v>43466</v>
      </c>
      <c r="E13" s="16" t="s">
        <v>392</v>
      </c>
      <c r="F13" s="66"/>
      <c r="G13" s="17"/>
      <c r="H13" s="18">
        <v>966338940</v>
      </c>
      <c r="I13" s="54"/>
    </row>
    <row r="14" spans="2:9" s="13" customFormat="1" hidden="1" x14ac:dyDescent="0.15">
      <c r="B14" s="15">
        <v>142003</v>
      </c>
      <c r="C14" s="16" t="s">
        <v>41</v>
      </c>
      <c r="D14" s="26">
        <v>43466</v>
      </c>
      <c r="E14" s="16" t="s">
        <v>392</v>
      </c>
      <c r="F14" s="66"/>
      <c r="G14" s="17"/>
      <c r="H14" s="18">
        <v>250000000</v>
      </c>
    </row>
    <row r="15" spans="2:9" s="13" customFormat="1" hidden="1" x14ac:dyDescent="0.15">
      <c r="B15" s="15">
        <v>141005</v>
      </c>
      <c r="C15" s="16" t="s">
        <v>36</v>
      </c>
      <c r="D15" s="26">
        <v>43466</v>
      </c>
      <c r="E15" s="16" t="s">
        <v>392</v>
      </c>
      <c r="F15" s="66"/>
      <c r="G15" s="17"/>
      <c r="H15" s="18">
        <v>206318.0000000298</v>
      </c>
    </row>
    <row r="16" spans="2:9" s="13" customFormat="1" hidden="1" x14ac:dyDescent="0.15">
      <c r="B16" s="15">
        <v>141001</v>
      </c>
      <c r="C16" s="16" t="s">
        <v>32</v>
      </c>
      <c r="D16" s="26">
        <v>43466</v>
      </c>
      <c r="E16" s="16" t="s">
        <v>392</v>
      </c>
      <c r="F16" s="66"/>
      <c r="G16" s="17"/>
      <c r="H16" s="18">
        <v>26815500</v>
      </c>
    </row>
    <row r="17" spans="2:8" s="13" customFormat="1" hidden="1" x14ac:dyDescent="0.15">
      <c r="B17" s="15">
        <v>162002</v>
      </c>
      <c r="C17" s="16" t="s">
        <v>54</v>
      </c>
      <c r="D17" s="26">
        <v>43466</v>
      </c>
      <c r="E17" s="16" t="s">
        <v>392</v>
      </c>
      <c r="F17" s="66"/>
      <c r="G17" s="17"/>
      <c r="H17" s="18">
        <v>205206000</v>
      </c>
    </row>
    <row r="18" spans="2:8" s="13" customFormat="1" hidden="1" x14ac:dyDescent="0.15">
      <c r="B18" s="15">
        <v>165002</v>
      </c>
      <c r="C18" s="16" t="s">
        <v>63</v>
      </c>
      <c r="D18" s="26">
        <v>43466</v>
      </c>
      <c r="E18" s="16" t="s">
        <v>392</v>
      </c>
      <c r="F18" s="66"/>
      <c r="G18" s="17"/>
      <c r="H18" s="18">
        <v>139545454.54545498</v>
      </c>
    </row>
    <row r="19" spans="2:8" s="13" customFormat="1" hidden="1" x14ac:dyDescent="0.15">
      <c r="B19" s="15">
        <v>162001</v>
      </c>
      <c r="C19" s="16" t="s">
        <v>53</v>
      </c>
      <c r="D19" s="26">
        <v>43466</v>
      </c>
      <c r="E19" s="16" t="s">
        <v>392</v>
      </c>
      <c r="F19" s="66"/>
      <c r="G19" s="17"/>
      <c r="H19" s="18">
        <v>1310552635</v>
      </c>
    </row>
    <row r="20" spans="2:8" s="13" customFormat="1" hidden="1" x14ac:dyDescent="0.15">
      <c r="B20" s="15">
        <v>165001</v>
      </c>
      <c r="C20" s="16" t="s">
        <v>62</v>
      </c>
      <c r="D20" s="26">
        <v>43466</v>
      </c>
      <c r="E20" s="16" t="s">
        <v>392</v>
      </c>
      <c r="F20" s="66"/>
      <c r="G20" s="17"/>
      <c r="H20" s="18">
        <v>25000000</v>
      </c>
    </row>
    <row r="21" spans="2:8" s="13" customFormat="1" hidden="1" x14ac:dyDescent="0.15">
      <c r="B21" s="15">
        <v>173001</v>
      </c>
      <c r="C21" s="16" t="s">
        <v>71</v>
      </c>
      <c r="D21" s="26">
        <v>43466</v>
      </c>
      <c r="E21" s="16" t="s">
        <v>392</v>
      </c>
      <c r="F21" s="66"/>
      <c r="G21" s="17"/>
      <c r="H21" s="18">
        <v>-162825241.14583331</v>
      </c>
    </row>
    <row r="22" spans="2:8" s="13" customFormat="1" hidden="1" x14ac:dyDescent="0.15">
      <c r="B22" s="15">
        <v>175001</v>
      </c>
      <c r="C22" s="16" t="s">
        <v>75</v>
      </c>
      <c r="D22" s="26">
        <v>43466</v>
      </c>
      <c r="E22" s="16" t="s">
        <v>392</v>
      </c>
      <c r="F22" s="66"/>
      <c r="G22" s="17"/>
      <c r="H22" s="18">
        <v>-1041666.6666666666</v>
      </c>
    </row>
    <row r="23" spans="2:8" s="13" customFormat="1" hidden="1" x14ac:dyDescent="0.15">
      <c r="B23" s="15">
        <v>172002</v>
      </c>
      <c r="C23" s="16" t="s">
        <v>69</v>
      </c>
      <c r="D23" s="26">
        <v>43466</v>
      </c>
      <c r="E23" s="16" t="s">
        <v>392</v>
      </c>
      <c r="F23" s="66"/>
      <c r="G23" s="17"/>
      <c r="H23" s="18">
        <v>-34213395.833333328</v>
      </c>
    </row>
    <row r="24" spans="2:8" s="13" customFormat="1" hidden="1" x14ac:dyDescent="0.15">
      <c r="B24" s="15">
        <v>175002</v>
      </c>
      <c r="C24" s="16" t="s">
        <v>76</v>
      </c>
      <c r="D24" s="26">
        <v>43466</v>
      </c>
      <c r="E24" s="16" t="s">
        <v>392</v>
      </c>
      <c r="F24" s="66"/>
      <c r="G24" s="17"/>
      <c r="H24" s="18">
        <v>-26164772.727272809</v>
      </c>
    </row>
    <row r="25" spans="2:8" s="13" customFormat="1" hidden="1" x14ac:dyDescent="0.15">
      <c r="B25" s="15">
        <v>212001</v>
      </c>
      <c r="C25" s="16" t="s">
        <v>85</v>
      </c>
      <c r="D25" s="26">
        <v>43466</v>
      </c>
      <c r="E25" s="16" t="s">
        <v>392</v>
      </c>
      <c r="F25" s="66"/>
      <c r="G25" s="17"/>
      <c r="H25" s="18">
        <v>-3777196659.5454559</v>
      </c>
    </row>
    <row r="26" spans="2:8" s="13" customFormat="1" hidden="1" x14ac:dyDescent="0.15">
      <c r="B26" s="15">
        <v>214004</v>
      </c>
      <c r="C26" s="16" t="s">
        <v>93</v>
      </c>
      <c r="D26" s="26">
        <v>43466</v>
      </c>
      <c r="E26" s="16" t="s">
        <v>392</v>
      </c>
      <c r="F26" s="66"/>
      <c r="G26" s="17"/>
      <c r="H26" s="18">
        <v>-1621577</v>
      </c>
    </row>
    <row r="27" spans="2:8" s="13" customFormat="1" hidden="1" x14ac:dyDescent="0.15">
      <c r="B27" s="15">
        <v>311001</v>
      </c>
      <c r="C27" s="16" t="s">
        <v>393</v>
      </c>
      <c r="D27" s="26">
        <v>43466</v>
      </c>
      <c r="E27" s="16" t="s">
        <v>392</v>
      </c>
      <c r="F27" s="66"/>
      <c r="G27" s="17"/>
      <c r="H27" s="18">
        <v>-3000000000</v>
      </c>
    </row>
    <row r="28" spans="2:8" s="13" customFormat="1" hidden="1" x14ac:dyDescent="0.15">
      <c r="B28" s="15">
        <v>311002</v>
      </c>
      <c r="C28" s="16" t="s">
        <v>394</v>
      </c>
      <c r="D28" s="26">
        <v>43466</v>
      </c>
      <c r="E28" s="16" t="s">
        <v>392</v>
      </c>
      <c r="F28" s="66"/>
      <c r="G28" s="17"/>
      <c r="H28" s="18">
        <v>-4000000000</v>
      </c>
    </row>
    <row r="29" spans="2:8" s="13" customFormat="1" hidden="1" x14ac:dyDescent="0.15">
      <c r="B29" s="15">
        <v>311003</v>
      </c>
      <c r="C29" s="16" t="s">
        <v>395</v>
      </c>
      <c r="D29" s="26">
        <v>43466</v>
      </c>
      <c r="E29" s="16" t="s">
        <v>392</v>
      </c>
      <c r="F29" s="66"/>
      <c r="G29" s="17"/>
      <c r="H29" s="18">
        <v>-2000000000</v>
      </c>
    </row>
    <row r="30" spans="2:8" s="13" customFormat="1" hidden="1" x14ac:dyDescent="0.15">
      <c r="B30" s="15">
        <v>311004</v>
      </c>
      <c r="C30" s="16" t="s">
        <v>396</v>
      </c>
      <c r="D30" s="26">
        <v>43466</v>
      </c>
      <c r="E30" s="16" t="s">
        <v>392</v>
      </c>
      <c r="F30" s="66"/>
      <c r="G30" s="17"/>
      <c r="H30" s="18">
        <v>-1000000000</v>
      </c>
    </row>
    <row r="31" spans="2:8" s="13" customFormat="1" hidden="1" x14ac:dyDescent="0.15">
      <c r="B31" s="15">
        <v>312001</v>
      </c>
      <c r="C31" s="16" t="s">
        <v>113</v>
      </c>
      <c r="D31" s="26">
        <v>43466</v>
      </c>
      <c r="E31" s="16" t="s">
        <v>392</v>
      </c>
      <c r="F31" s="66"/>
      <c r="G31" s="17"/>
      <c r="H31" s="18">
        <v>299695560.46310675</v>
      </c>
    </row>
    <row r="32" spans="2:8" s="13" customFormat="1" hidden="1" x14ac:dyDescent="0.15">
      <c r="B32" s="15">
        <v>811015</v>
      </c>
      <c r="C32" s="16" t="s">
        <v>154</v>
      </c>
      <c r="D32" s="26">
        <v>43467</v>
      </c>
      <c r="E32" s="16" t="s">
        <v>210</v>
      </c>
      <c r="F32" s="66">
        <v>413500</v>
      </c>
      <c r="G32" s="17"/>
      <c r="H32" s="18">
        <f t="shared" ref="H32:H95" si="0">F32+G32</f>
        <v>413500</v>
      </c>
    </row>
    <row r="33" spans="2:8" s="13" customFormat="1" hidden="1" x14ac:dyDescent="0.15">
      <c r="B33" s="15">
        <v>112003</v>
      </c>
      <c r="C33" s="16" t="s">
        <v>11</v>
      </c>
      <c r="D33" s="26">
        <v>43467</v>
      </c>
      <c r="E33" s="16" t="s">
        <v>210</v>
      </c>
      <c r="F33" s="66"/>
      <c r="G33" s="17">
        <v>-413500</v>
      </c>
      <c r="H33" s="18">
        <f t="shared" si="0"/>
        <v>-413500</v>
      </c>
    </row>
    <row r="34" spans="2:8" s="13" customFormat="1" hidden="1" x14ac:dyDescent="0.15">
      <c r="B34" s="15">
        <v>811015</v>
      </c>
      <c r="C34" s="16" t="s">
        <v>154</v>
      </c>
      <c r="D34" s="26">
        <v>43467</v>
      </c>
      <c r="E34" s="16" t="s">
        <v>211</v>
      </c>
      <c r="F34" s="66">
        <v>379500</v>
      </c>
      <c r="G34" s="17"/>
      <c r="H34" s="18">
        <f t="shared" si="0"/>
        <v>379500</v>
      </c>
    </row>
    <row r="35" spans="2:8" s="13" customFormat="1" hidden="1" x14ac:dyDescent="0.15">
      <c r="B35" s="15">
        <v>112003</v>
      </c>
      <c r="C35" s="16" t="s">
        <v>11</v>
      </c>
      <c r="D35" s="26">
        <v>43467</v>
      </c>
      <c r="E35" s="16" t="s">
        <v>211</v>
      </c>
      <c r="F35" s="66"/>
      <c r="G35" s="17">
        <v>-379500</v>
      </c>
      <c r="H35" s="18">
        <f t="shared" si="0"/>
        <v>-379500</v>
      </c>
    </row>
    <row r="36" spans="2:8" s="13" customFormat="1" hidden="1" x14ac:dyDescent="0.15">
      <c r="B36" s="15">
        <v>112003</v>
      </c>
      <c r="C36" s="16" t="s">
        <v>11</v>
      </c>
      <c r="D36" s="26">
        <v>43467</v>
      </c>
      <c r="E36" s="16" t="s">
        <v>212</v>
      </c>
      <c r="F36" s="66">
        <v>23692499</v>
      </c>
      <c r="G36" s="17"/>
      <c r="H36" s="18">
        <f t="shared" si="0"/>
        <v>23692499</v>
      </c>
    </row>
    <row r="37" spans="2:8" s="13" customFormat="1" hidden="1" x14ac:dyDescent="0.15">
      <c r="B37" s="15">
        <v>122001</v>
      </c>
      <c r="C37" s="16" t="s">
        <v>18</v>
      </c>
      <c r="D37" s="26">
        <v>43467</v>
      </c>
      <c r="E37" s="16" t="s">
        <v>212</v>
      </c>
      <c r="F37" s="66"/>
      <c r="G37" s="17">
        <v>-23692499</v>
      </c>
      <c r="H37" s="18">
        <f t="shared" si="0"/>
        <v>-23692499</v>
      </c>
    </row>
    <row r="38" spans="2:8" s="13" customFormat="1" hidden="1" x14ac:dyDescent="0.15">
      <c r="B38" s="15">
        <v>141005</v>
      </c>
      <c r="C38" s="16" t="s">
        <v>36</v>
      </c>
      <c r="D38" s="26">
        <v>43467</v>
      </c>
      <c r="E38" s="16" t="s">
        <v>213</v>
      </c>
      <c r="F38" s="66">
        <v>13097000</v>
      </c>
      <c r="G38" s="17"/>
      <c r="H38" s="18">
        <f t="shared" si="0"/>
        <v>13097000</v>
      </c>
    </row>
    <row r="39" spans="2:8" s="13" customFormat="1" hidden="1" x14ac:dyDescent="0.15">
      <c r="B39" s="15">
        <v>112003</v>
      </c>
      <c r="C39" s="16" t="s">
        <v>11</v>
      </c>
      <c r="D39" s="26">
        <v>43467</v>
      </c>
      <c r="E39" s="16" t="s">
        <v>213</v>
      </c>
      <c r="F39" s="66"/>
      <c r="G39" s="17">
        <v>-13097000</v>
      </c>
      <c r="H39" s="18">
        <f t="shared" si="0"/>
        <v>-13097000</v>
      </c>
    </row>
    <row r="40" spans="2:8" s="13" customFormat="1" hidden="1" x14ac:dyDescent="0.15">
      <c r="B40" s="15">
        <v>141002</v>
      </c>
      <c r="C40" s="16" t="s">
        <v>33</v>
      </c>
      <c r="D40" s="26">
        <v>43467</v>
      </c>
      <c r="E40" s="16" t="s">
        <v>214</v>
      </c>
      <c r="F40" s="66">
        <v>3275000</v>
      </c>
      <c r="G40" s="17"/>
      <c r="H40" s="18">
        <f t="shared" si="0"/>
        <v>3275000</v>
      </c>
    </row>
    <row r="41" spans="2:8" s="13" customFormat="1" hidden="1" x14ac:dyDescent="0.15">
      <c r="B41" s="15">
        <v>112003</v>
      </c>
      <c r="C41" s="16" t="s">
        <v>11</v>
      </c>
      <c r="D41" s="26">
        <v>43467</v>
      </c>
      <c r="E41" s="16" t="s">
        <v>214</v>
      </c>
      <c r="F41" s="66"/>
      <c r="G41" s="17">
        <v>-3275000</v>
      </c>
      <c r="H41" s="18">
        <f t="shared" si="0"/>
        <v>-3275000</v>
      </c>
    </row>
    <row r="42" spans="2:8" s="13" customFormat="1" hidden="1" x14ac:dyDescent="0.15">
      <c r="B42" s="15">
        <v>611034</v>
      </c>
      <c r="C42" s="16" t="s">
        <v>172</v>
      </c>
      <c r="D42" s="26">
        <v>43468</v>
      </c>
      <c r="E42" s="16" t="s">
        <v>215</v>
      </c>
      <c r="F42" s="66">
        <v>30659029</v>
      </c>
      <c r="G42" s="17"/>
      <c r="H42" s="18">
        <f t="shared" si="0"/>
        <v>30659029</v>
      </c>
    </row>
    <row r="43" spans="2:8" s="13" customFormat="1" hidden="1" x14ac:dyDescent="0.15">
      <c r="B43" s="15">
        <v>112003</v>
      </c>
      <c r="C43" s="16" t="s">
        <v>11</v>
      </c>
      <c r="D43" s="26">
        <v>43468</v>
      </c>
      <c r="E43" s="16" t="s">
        <v>215</v>
      </c>
      <c r="F43" s="66"/>
      <c r="G43" s="17">
        <v>-30659029</v>
      </c>
      <c r="H43" s="18">
        <f t="shared" si="0"/>
        <v>-30659029</v>
      </c>
    </row>
    <row r="44" spans="2:8" s="13" customFormat="1" hidden="1" x14ac:dyDescent="0.15">
      <c r="B44" s="15">
        <v>141005</v>
      </c>
      <c r="C44" s="16" t="s">
        <v>36</v>
      </c>
      <c r="D44" s="26">
        <v>43468</v>
      </c>
      <c r="E44" s="16" t="s">
        <v>216</v>
      </c>
      <c r="F44" s="66">
        <v>1926926</v>
      </c>
      <c r="G44" s="17"/>
      <c r="H44" s="18">
        <f t="shared" si="0"/>
        <v>1926926</v>
      </c>
    </row>
    <row r="45" spans="2:8" s="13" customFormat="1" hidden="1" x14ac:dyDescent="0.15">
      <c r="B45" s="15">
        <v>112003</v>
      </c>
      <c r="C45" s="16" t="s">
        <v>11</v>
      </c>
      <c r="D45" s="26">
        <v>43468</v>
      </c>
      <c r="E45" s="16" t="s">
        <v>216</v>
      </c>
      <c r="F45" s="66"/>
      <c r="G45" s="17">
        <v>-1926926</v>
      </c>
      <c r="H45" s="18">
        <f t="shared" si="0"/>
        <v>-1926926</v>
      </c>
    </row>
    <row r="46" spans="2:8" s="13" customFormat="1" hidden="1" x14ac:dyDescent="0.15">
      <c r="B46" s="15">
        <v>611002</v>
      </c>
      <c r="C46" s="16" t="s">
        <v>141</v>
      </c>
      <c r="D46" s="26">
        <v>43468</v>
      </c>
      <c r="E46" s="16" t="s">
        <v>217</v>
      </c>
      <c r="F46" s="66">
        <v>600000</v>
      </c>
      <c r="G46" s="17"/>
      <c r="H46" s="18">
        <f t="shared" si="0"/>
        <v>600000</v>
      </c>
    </row>
    <row r="47" spans="2:8" s="13" customFormat="1" hidden="1" x14ac:dyDescent="0.15">
      <c r="B47" s="15">
        <v>112003</v>
      </c>
      <c r="C47" s="16" t="s">
        <v>11</v>
      </c>
      <c r="D47" s="26">
        <v>43468</v>
      </c>
      <c r="E47" s="16" t="s">
        <v>217</v>
      </c>
      <c r="F47" s="66"/>
      <c r="G47" s="17">
        <v>-600000</v>
      </c>
      <c r="H47" s="18">
        <f t="shared" si="0"/>
        <v>-600000</v>
      </c>
    </row>
    <row r="48" spans="2:8" s="13" customFormat="1" hidden="1" x14ac:dyDescent="0.15">
      <c r="B48" s="15">
        <v>711034</v>
      </c>
      <c r="C48" s="16" t="s">
        <v>183</v>
      </c>
      <c r="D48" s="26">
        <v>43468</v>
      </c>
      <c r="E48" s="16" t="s">
        <v>218</v>
      </c>
      <c r="F48" s="66">
        <v>1269000</v>
      </c>
      <c r="G48" s="17"/>
      <c r="H48" s="18">
        <f t="shared" si="0"/>
        <v>1269000</v>
      </c>
    </row>
    <row r="49" spans="2:8" s="13" customFormat="1" hidden="1" x14ac:dyDescent="0.15">
      <c r="B49" s="15">
        <v>112003</v>
      </c>
      <c r="C49" s="16" t="s">
        <v>11</v>
      </c>
      <c r="D49" s="26">
        <v>43468</v>
      </c>
      <c r="E49" s="16" t="s">
        <v>218</v>
      </c>
      <c r="F49" s="66"/>
      <c r="G49" s="17">
        <v>-1269000</v>
      </c>
      <c r="H49" s="18">
        <f t="shared" si="0"/>
        <v>-1269000</v>
      </c>
    </row>
    <row r="50" spans="2:8" s="13" customFormat="1" hidden="1" x14ac:dyDescent="0.15">
      <c r="B50" s="15">
        <v>711034</v>
      </c>
      <c r="C50" s="16" t="s">
        <v>183</v>
      </c>
      <c r="D50" s="26">
        <v>43468</v>
      </c>
      <c r="E50" s="16" t="s">
        <v>219</v>
      </c>
      <c r="F50" s="66">
        <v>2290000</v>
      </c>
      <c r="G50" s="17"/>
      <c r="H50" s="18">
        <f t="shared" si="0"/>
        <v>2290000</v>
      </c>
    </row>
    <row r="51" spans="2:8" s="13" customFormat="1" hidden="1" x14ac:dyDescent="0.15">
      <c r="B51" s="15">
        <v>112003</v>
      </c>
      <c r="C51" s="16" t="s">
        <v>11</v>
      </c>
      <c r="D51" s="26">
        <v>43468</v>
      </c>
      <c r="E51" s="16" t="s">
        <v>219</v>
      </c>
      <c r="F51" s="66"/>
      <c r="G51" s="17">
        <v>-2290000</v>
      </c>
      <c r="H51" s="18">
        <f t="shared" si="0"/>
        <v>-2290000</v>
      </c>
    </row>
    <row r="52" spans="2:8" s="13" customFormat="1" hidden="1" x14ac:dyDescent="0.15">
      <c r="B52" s="15">
        <v>711034</v>
      </c>
      <c r="C52" s="16" t="s">
        <v>183</v>
      </c>
      <c r="D52" s="26">
        <v>43468</v>
      </c>
      <c r="E52" s="16" t="s">
        <v>220</v>
      </c>
      <c r="F52" s="66">
        <v>3080300</v>
      </c>
      <c r="G52" s="17"/>
      <c r="H52" s="18">
        <f t="shared" si="0"/>
        <v>3080300</v>
      </c>
    </row>
    <row r="53" spans="2:8" s="13" customFormat="1" hidden="1" x14ac:dyDescent="0.15">
      <c r="B53" s="15">
        <v>112003</v>
      </c>
      <c r="C53" s="16" t="s">
        <v>11</v>
      </c>
      <c r="D53" s="26">
        <v>43468</v>
      </c>
      <c r="E53" s="16" t="s">
        <v>220</v>
      </c>
      <c r="F53" s="66"/>
      <c r="G53" s="17">
        <v>-3080300</v>
      </c>
      <c r="H53" s="18">
        <f t="shared" si="0"/>
        <v>-3080300</v>
      </c>
    </row>
    <row r="54" spans="2:8" s="13" customFormat="1" hidden="1" x14ac:dyDescent="0.15">
      <c r="B54" s="15">
        <v>611019</v>
      </c>
      <c r="C54" s="16" t="s">
        <v>158</v>
      </c>
      <c r="D54" s="26">
        <v>43468</v>
      </c>
      <c r="E54" s="16" t="s">
        <v>221</v>
      </c>
      <c r="F54" s="66">
        <v>2951057</v>
      </c>
      <c r="G54" s="17"/>
      <c r="H54" s="18">
        <f t="shared" si="0"/>
        <v>2951057</v>
      </c>
    </row>
    <row r="55" spans="2:8" s="13" customFormat="1" hidden="1" x14ac:dyDescent="0.15">
      <c r="B55" s="15">
        <v>112003</v>
      </c>
      <c r="C55" s="16" t="s">
        <v>11</v>
      </c>
      <c r="D55" s="26">
        <v>43468</v>
      </c>
      <c r="E55" s="16" t="s">
        <v>221</v>
      </c>
      <c r="F55" s="66"/>
      <c r="G55" s="17">
        <v>-2951057</v>
      </c>
      <c r="H55" s="18">
        <f t="shared" si="0"/>
        <v>-2951057</v>
      </c>
    </row>
    <row r="56" spans="2:8" s="13" customFormat="1" hidden="1" x14ac:dyDescent="0.15">
      <c r="B56" s="15">
        <v>112003</v>
      </c>
      <c r="C56" s="16" t="s">
        <v>11</v>
      </c>
      <c r="D56" s="26">
        <v>43468</v>
      </c>
      <c r="E56" s="16" t="s">
        <v>222</v>
      </c>
      <c r="F56" s="66">
        <v>49993500</v>
      </c>
      <c r="G56" s="17"/>
      <c r="H56" s="18">
        <f t="shared" si="0"/>
        <v>49993500</v>
      </c>
    </row>
    <row r="57" spans="2:8" s="13" customFormat="1" hidden="1" x14ac:dyDescent="0.15">
      <c r="B57" s="15">
        <v>112001</v>
      </c>
      <c r="C57" s="16" t="s">
        <v>9</v>
      </c>
      <c r="D57" s="26">
        <v>43468</v>
      </c>
      <c r="E57" s="16" t="s">
        <v>222</v>
      </c>
      <c r="F57" s="66"/>
      <c r="G57" s="17">
        <v>-49993500</v>
      </c>
      <c r="H57" s="18">
        <f t="shared" si="0"/>
        <v>-49993500</v>
      </c>
    </row>
    <row r="58" spans="2:8" s="13" customFormat="1" hidden="1" x14ac:dyDescent="0.15">
      <c r="B58" s="15">
        <v>711034</v>
      </c>
      <c r="C58" s="16" t="s">
        <v>183</v>
      </c>
      <c r="D58" s="26">
        <v>43468</v>
      </c>
      <c r="E58" s="16" t="s">
        <v>223</v>
      </c>
      <c r="F58" s="66">
        <v>20000000</v>
      </c>
      <c r="G58" s="17"/>
      <c r="H58" s="18">
        <f t="shared" si="0"/>
        <v>20000000</v>
      </c>
    </row>
    <row r="59" spans="2:8" s="13" customFormat="1" hidden="1" x14ac:dyDescent="0.15">
      <c r="B59" s="15">
        <v>112003</v>
      </c>
      <c r="C59" s="16" t="s">
        <v>11</v>
      </c>
      <c r="D59" s="26">
        <v>43468</v>
      </c>
      <c r="E59" s="16" t="s">
        <v>223</v>
      </c>
      <c r="F59" s="66"/>
      <c r="G59" s="17">
        <v>-20000000</v>
      </c>
      <c r="H59" s="18">
        <f t="shared" si="0"/>
        <v>-20000000</v>
      </c>
    </row>
    <row r="60" spans="2:8" s="13" customFormat="1" hidden="1" x14ac:dyDescent="0.15">
      <c r="B60" s="15">
        <v>711003</v>
      </c>
      <c r="C60" s="16" t="s">
        <v>177</v>
      </c>
      <c r="D60" s="26">
        <v>43468</v>
      </c>
      <c r="E60" s="16" t="s">
        <v>224</v>
      </c>
      <c r="F60" s="66">
        <v>18800000</v>
      </c>
      <c r="G60" s="17"/>
      <c r="H60" s="18">
        <f t="shared" si="0"/>
        <v>18800000</v>
      </c>
    </row>
    <row r="61" spans="2:8" s="13" customFormat="1" hidden="1" x14ac:dyDescent="0.15">
      <c r="B61" s="15">
        <v>112003</v>
      </c>
      <c r="C61" s="16" t="s">
        <v>11</v>
      </c>
      <c r="D61" s="26">
        <v>43468</v>
      </c>
      <c r="E61" s="16" t="s">
        <v>224</v>
      </c>
      <c r="F61" s="66"/>
      <c r="G61" s="17">
        <v>-18800000</v>
      </c>
      <c r="H61" s="18">
        <f t="shared" si="0"/>
        <v>-18800000</v>
      </c>
    </row>
    <row r="62" spans="2:8" s="13" customFormat="1" hidden="1" x14ac:dyDescent="0.15">
      <c r="B62" s="15">
        <v>611001</v>
      </c>
      <c r="C62" s="16" t="s">
        <v>140</v>
      </c>
      <c r="D62" s="26">
        <v>43469</v>
      </c>
      <c r="E62" s="16" t="s">
        <v>225</v>
      </c>
      <c r="F62" s="66">
        <v>11578500</v>
      </c>
      <c r="G62" s="17"/>
      <c r="H62" s="18">
        <f t="shared" si="0"/>
        <v>11578500</v>
      </c>
    </row>
    <row r="63" spans="2:8" s="13" customFormat="1" hidden="1" x14ac:dyDescent="0.15">
      <c r="B63" s="15">
        <v>112003</v>
      </c>
      <c r="C63" s="16" t="s">
        <v>11</v>
      </c>
      <c r="D63" s="26">
        <v>43469</v>
      </c>
      <c r="E63" s="16" t="s">
        <v>225</v>
      </c>
      <c r="F63" s="66"/>
      <c r="G63" s="17">
        <v>-11578500</v>
      </c>
      <c r="H63" s="18">
        <f t="shared" si="0"/>
        <v>-11578500</v>
      </c>
    </row>
    <row r="64" spans="2:8" s="13" customFormat="1" hidden="1" x14ac:dyDescent="0.15">
      <c r="B64" s="15">
        <v>141005</v>
      </c>
      <c r="C64" s="16" t="s">
        <v>36</v>
      </c>
      <c r="D64" s="26">
        <v>43469</v>
      </c>
      <c r="E64" s="16" t="s">
        <v>226</v>
      </c>
      <c r="F64" s="66">
        <v>1157850</v>
      </c>
      <c r="G64" s="17"/>
      <c r="H64" s="18">
        <f t="shared" si="0"/>
        <v>1157850</v>
      </c>
    </row>
    <row r="65" spans="2:8" s="13" customFormat="1" hidden="1" x14ac:dyDescent="0.15">
      <c r="B65" s="15">
        <v>112003</v>
      </c>
      <c r="C65" s="16" t="s">
        <v>11</v>
      </c>
      <c r="D65" s="26">
        <v>43469</v>
      </c>
      <c r="E65" s="16" t="s">
        <v>226</v>
      </c>
      <c r="F65" s="66"/>
      <c r="G65" s="17">
        <v>-1157850</v>
      </c>
      <c r="H65" s="18">
        <f t="shared" si="0"/>
        <v>-1157850</v>
      </c>
    </row>
    <row r="66" spans="2:8" s="13" customFormat="1" hidden="1" x14ac:dyDescent="0.15">
      <c r="B66" s="15">
        <v>912004</v>
      </c>
      <c r="C66" s="16" t="s">
        <v>205</v>
      </c>
      <c r="D66" s="26">
        <v>43469</v>
      </c>
      <c r="E66" s="16" t="s">
        <v>227</v>
      </c>
      <c r="F66" s="66">
        <v>5000</v>
      </c>
      <c r="G66" s="17"/>
      <c r="H66" s="18">
        <f t="shared" si="0"/>
        <v>5000</v>
      </c>
    </row>
    <row r="67" spans="2:8" s="13" customFormat="1" hidden="1" x14ac:dyDescent="0.15">
      <c r="B67" s="15">
        <v>112003</v>
      </c>
      <c r="C67" s="16" t="s">
        <v>11</v>
      </c>
      <c r="D67" s="26">
        <v>43469</v>
      </c>
      <c r="E67" s="16" t="s">
        <v>227</v>
      </c>
      <c r="F67" s="66"/>
      <c r="G67" s="17">
        <v>-5000</v>
      </c>
      <c r="H67" s="18">
        <f t="shared" si="0"/>
        <v>-5000</v>
      </c>
    </row>
    <row r="68" spans="2:8" s="13" customFormat="1" hidden="1" x14ac:dyDescent="0.15">
      <c r="B68" s="15">
        <v>112003</v>
      </c>
      <c r="C68" s="16" t="s">
        <v>11</v>
      </c>
      <c r="D68" s="26">
        <v>43469</v>
      </c>
      <c r="E68" s="16" t="s">
        <v>228</v>
      </c>
      <c r="F68" s="66">
        <v>82500000</v>
      </c>
      <c r="G68" s="17"/>
      <c r="H68" s="18">
        <f t="shared" si="0"/>
        <v>82500000</v>
      </c>
    </row>
    <row r="69" spans="2:8" s="13" customFormat="1" hidden="1" x14ac:dyDescent="0.15">
      <c r="B69" s="15">
        <v>215001</v>
      </c>
      <c r="C69" s="16" t="s">
        <v>97</v>
      </c>
      <c r="D69" s="26">
        <v>43469</v>
      </c>
      <c r="E69" s="16" t="s">
        <v>228</v>
      </c>
      <c r="F69" s="66"/>
      <c r="G69" s="17">
        <v>-82500000</v>
      </c>
      <c r="H69" s="18">
        <f t="shared" si="0"/>
        <v>-82500000</v>
      </c>
    </row>
    <row r="70" spans="2:8" s="13" customFormat="1" hidden="1" x14ac:dyDescent="0.15">
      <c r="B70" s="15">
        <v>112003</v>
      </c>
      <c r="C70" s="16" t="s">
        <v>11</v>
      </c>
      <c r="D70" s="26">
        <v>43469</v>
      </c>
      <c r="E70" s="16" t="s">
        <v>229</v>
      </c>
      <c r="F70" s="66">
        <v>192915000</v>
      </c>
      <c r="G70" s="17"/>
      <c r="H70" s="18">
        <f t="shared" si="0"/>
        <v>192915000</v>
      </c>
    </row>
    <row r="71" spans="2:8" s="13" customFormat="1" hidden="1" x14ac:dyDescent="0.15">
      <c r="B71" s="15">
        <v>122001</v>
      </c>
      <c r="C71" s="16" t="s">
        <v>18</v>
      </c>
      <c r="D71" s="26">
        <v>43469</v>
      </c>
      <c r="E71" s="16" t="s">
        <v>229</v>
      </c>
      <c r="F71" s="66"/>
      <c r="G71" s="17">
        <v>-192915000</v>
      </c>
      <c r="H71" s="18">
        <f t="shared" si="0"/>
        <v>-192915000</v>
      </c>
    </row>
    <row r="72" spans="2:8" s="13" customFormat="1" hidden="1" x14ac:dyDescent="0.15">
      <c r="B72" s="15">
        <v>112003</v>
      </c>
      <c r="C72" s="16" t="s">
        <v>11</v>
      </c>
      <c r="D72" s="26">
        <v>43469</v>
      </c>
      <c r="E72" s="16" t="s">
        <v>230</v>
      </c>
      <c r="F72" s="66">
        <v>8512500</v>
      </c>
      <c r="G72" s="17"/>
      <c r="H72" s="18">
        <f t="shared" si="0"/>
        <v>8512500</v>
      </c>
    </row>
    <row r="73" spans="2:8" s="13" customFormat="1" hidden="1" x14ac:dyDescent="0.15">
      <c r="B73" s="15">
        <v>122001</v>
      </c>
      <c r="C73" s="16" t="s">
        <v>18</v>
      </c>
      <c r="D73" s="26">
        <v>43469</v>
      </c>
      <c r="E73" s="16" t="s">
        <v>230</v>
      </c>
      <c r="F73" s="66"/>
      <c r="G73" s="17">
        <v>-8512500</v>
      </c>
      <c r="H73" s="18">
        <f t="shared" si="0"/>
        <v>-8512500</v>
      </c>
    </row>
    <row r="74" spans="2:8" s="13" customFormat="1" hidden="1" x14ac:dyDescent="0.15">
      <c r="B74" s="15">
        <v>711035</v>
      </c>
      <c r="C74" s="16" t="s">
        <v>184</v>
      </c>
      <c r="D74" s="26">
        <v>43469</v>
      </c>
      <c r="E74" s="16" t="s">
        <v>231</v>
      </c>
      <c r="F74" s="66">
        <v>3466650</v>
      </c>
      <c r="G74" s="17"/>
      <c r="H74" s="18">
        <f t="shared" si="0"/>
        <v>3466650</v>
      </c>
    </row>
    <row r="75" spans="2:8" s="13" customFormat="1" hidden="1" x14ac:dyDescent="0.15">
      <c r="B75" s="15">
        <v>811035</v>
      </c>
      <c r="C75" s="16" t="s">
        <v>194</v>
      </c>
      <c r="D75" s="26">
        <v>43469</v>
      </c>
      <c r="E75" s="16" t="s">
        <v>231</v>
      </c>
      <c r="F75" s="66">
        <v>3466650</v>
      </c>
      <c r="G75" s="17"/>
      <c r="H75" s="18">
        <f t="shared" si="0"/>
        <v>3466650</v>
      </c>
    </row>
    <row r="76" spans="2:8" s="13" customFormat="1" hidden="1" x14ac:dyDescent="0.15">
      <c r="B76" s="15">
        <v>112003</v>
      </c>
      <c r="C76" s="16" t="s">
        <v>11</v>
      </c>
      <c r="D76" s="26">
        <v>43469</v>
      </c>
      <c r="E76" s="16" t="s">
        <v>231</v>
      </c>
      <c r="F76" s="66"/>
      <c r="G76" s="17">
        <v>-6933300</v>
      </c>
      <c r="H76" s="18">
        <f t="shared" si="0"/>
        <v>-6933300</v>
      </c>
    </row>
    <row r="77" spans="2:8" s="13" customFormat="1" hidden="1" x14ac:dyDescent="0.15">
      <c r="B77" s="15">
        <v>811022</v>
      </c>
      <c r="C77" s="16" t="s">
        <v>160</v>
      </c>
      <c r="D77" s="26">
        <v>43473</v>
      </c>
      <c r="E77" s="16" t="s">
        <v>232</v>
      </c>
      <c r="F77" s="66">
        <v>3320000</v>
      </c>
      <c r="G77" s="17"/>
      <c r="H77" s="18">
        <f t="shared" si="0"/>
        <v>3320000</v>
      </c>
    </row>
    <row r="78" spans="2:8" s="13" customFormat="1" hidden="1" x14ac:dyDescent="0.15">
      <c r="B78" s="15">
        <v>112003</v>
      </c>
      <c r="C78" s="16" t="s">
        <v>11</v>
      </c>
      <c r="D78" s="26">
        <v>43473</v>
      </c>
      <c r="E78" s="16" t="s">
        <v>232</v>
      </c>
      <c r="F78" s="66"/>
      <c r="G78" s="17">
        <v>-3320000</v>
      </c>
      <c r="H78" s="18">
        <f t="shared" si="0"/>
        <v>-3320000</v>
      </c>
    </row>
    <row r="79" spans="2:8" s="13" customFormat="1" hidden="1" x14ac:dyDescent="0.15">
      <c r="B79" s="15">
        <v>141005</v>
      </c>
      <c r="C79" s="16" t="s">
        <v>36</v>
      </c>
      <c r="D79" s="26">
        <v>43473</v>
      </c>
      <c r="E79" s="16" t="s">
        <v>233</v>
      </c>
      <c r="F79" s="66">
        <v>32108000</v>
      </c>
      <c r="G79" s="17"/>
      <c r="H79" s="18">
        <f t="shared" si="0"/>
        <v>32108000</v>
      </c>
    </row>
    <row r="80" spans="2:8" s="13" customFormat="1" hidden="1" x14ac:dyDescent="0.15">
      <c r="B80" s="15">
        <v>112003</v>
      </c>
      <c r="C80" s="16" t="s">
        <v>11</v>
      </c>
      <c r="D80" s="26">
        <v>43473</v>
      </c>
      <c r="E80" s="16" t="s">
        <v>233</v>
      </c>
      <c r="F80" s="66"/>
      <c r="G80" s="17">
        <v>-32108000</v>
      </c>
      <c r="H80" s="18">
        <f t="shared" si="0"/>
        <v>-32108000</v>
      </c>
    </row>
    <row r="81" spans="2:8" s="13" customFormat="1" hidden="1" x14ac:dyDescent="0.15">
      <c r="B81" s="15">
        <v>141002</v>
      </c>
      <c r="C81" s="16" t="s">
        <v>33</v>
      </c>
      <c r="D81" s="26">
        <v>43473</v>
      </c>
      <c r="E81" s="16" t="s">
        <v>234</v>
      </c>
      <c r="F81" s="66">
        <v>8027000</v>
      </c>
      <c r="G81" s="17"/>
      <c r="H81" s="18">
        <f t="shared" si="0"/>
        <v>8027000</v>
      </c>
    </row>
    <row r="82" spans="2:8" s="13" customFormat="1" hidden="1" x14ac:dyDescent="0.15">
      <c r="B82" s="15">
        <v>112003</v>
      </c>
      <c r="C82" s="16" t="s">
        <v>11</v>
      </c>
      <c r="D82" s="26">
        <v>43473</v>
      </c>
      <c r="E82" s="16" t="s">
        <v>234</v>
      </c>
      <c r="F82" s="66"/>
      <c r="G82" s="17">
        <v>-8027000</v>
      </c>
      <c r="H82" s="18">
        <f t="shared" si="0"/>
        <v>-8027000</v>
      </c>
    </row>
    <row r="83" spans="2:8" s="13" customFormat="1" hidden="1" x14ac:dyDescent="0.15">
      <c r="B83" s="15">
        <v>811008</v>
      </c>
      <c r="C83" s="16" t="s">
        <v>147</v>
      </c>
      <c r="D83" s="26">
        <v>43474</v>
      </c>
      <c r="E83" s="16" t="s">
        <v>235</v>
      </c>
      <c r="F83" s="66">
        <v>13640000</v>
      </c>
      <c r="G83" s="17"/>
      <c r="H83" s="18">
        <f t="shared" si="0"/>
        <v>13640000</v>
      </c>
    </row>
    <row r="84" spans="2:8" s="13" customFormat="1" hidden="1" x14ac:dyDescent="0.15">
      <c r="B84" s="15">
        <v>112003</v>
      </c>
      <c r="C84" s="16" t="s">
        <v>11</v>
      </c>
      <c r="D84" s="26">
        <v>43474</v>
      </c>
      <c r="E84" s="16" t="s">
        <v>235</v>
      </c>
      <c r="F84" s="66"/>
      <c r="G84" s="17">
        <v>-13640000</v>
      </c>
      <c r="H84" s="18">
        <f t="shared" si="0"/>
        <v>-13640000</v>
      </c>
    </row>
    <row r="85" spans="2:8" s="13" customFormat="1" hidden="1" x14ac:dyDescent="0.15">
      <c r="B85" s="15">
        <v>112003</v>
      </c>
      <c r="C85" s="16" t="s">
        <v>11</v>
      </c>
      <c r="D85" s="26">
        <v>43475</v>
      </c>
      <c r="E85" s="16" t="s">
        <v>236</v>
      </c>
      <c r="F85" s="66">
        <v>95126405</v>
      </c>
      <c r="G85" s="17"/>
      <c r="H85" s="18">
        <f t="shared" si="0"/>
        <v>95126405</v>
      </c>
    </row>
    <row r="86" spans="2:8" s="13" customFormat="1" hidden="1" x14ac:dyDescent="0.15">
      <c r="B86" s="15">
        <v>122001</v>
      </c>
      <c r="C86" s="16" t="s">
        <v>18</v>
      </c>
      <c r="D86" s="26">
        <v>43475</v>
      </c>
      <c r="E86" s="16" t="s">
        <v>236</v>
      </c>
      <c r="F86" s="66"/>
      <c r="G86" s="17">
        <v>-95126405</v>
      </c>
      <c r="H86" s="18">
        <f t="shared" si="0"/>
        <v>-95126405</v>
      </c>
    </row>
    <row r="87" spans="2:8" s="13" customFormat="1" hidden="1" x14ac:dyDescent="0.15">
      <c r="B87" s="15">
        <v>611034</v>
      </c>
      <c r="C87" s="16" t="s">
        <v>172</v>
      </c>
      <c r="D87" s="26">
        <v>43476</v>
      </c>
      <c r="E87" s="16" t="s">
        <v>237</v>
      </c>
      <c r="F87" s="66">
        <v>18746000</v>
      </c>
      <c r="G87" s="17"/>
      <c r="H87" s="18">
        <f t="shared" si="0"/>
        <v>18746000</v>
      </c>
    </row>
    <row r="88" spans="2:8" s="13" customFormat="1" hidden="1" x14ac:dyDescent="0.15">
      <c r="B88" s="15">
        <v>112003</v>
      </c>
      <c r="C88" s="16" t="s">
        <v>11</v>
      </c>
      <c r="D88" s="26">
        <v>43476</v>
      </c>
      <c r="E88" s="16" t="s">
        <v>237</v>
      </c>
      <c r="F88" s="66"/>
      <c r="G88" s="17">
        <v>-18746000</v>
      </c>
      <c r="H88" s="18">
        <f t="shared" si="0"/>
        <v>-18746000</v>
      </c>
    </row>
    <row r="89" spans="2:8" s="13" customFormat="1" hidden="1" x14ac:dyDescent="0.15">
      <c r="B89" s="15">
        <v>141005</v>
      </c>
      <c r="C89" s="16" t="s">
        <v>36</v>
      </c>
      <c r="D89" s="26">
        <v>43476</v>
      </c>
      <c r="E89" s="16" t="s">
        <v>238</v>
      </c>
      <c r="F89" s="66">
        <v>20620000</v>
      </c>
      <c r="G89" s="17"/>
      <c r="H89" s="18">
        <f t="shared" si="0"/>
        <v>20620000</v>
      </c>
    </row>
    <row r="90" spans="2:8" s="13" customFormat="1" hidden="1" x14ac:dyDescent="0.15">
      <c r="B90" s="15">
        <v>112003</v>
      </c>
      <c r="C90" s="16" t="s">
        <v>11</v>
      </c>
      <c r="D90" s="26">
        <v>43476</v>
      </c>
      <c r="E90" s="16" t="s">
        <v>238</v>
      </c>
      <c r="F90" s="66"/>
      <c r="G90" s="17">
        <v>-20620000</v>
      </c>
      <c r="H90" s="18">
        <f t="shared" si="0"/>
        <v>-20620000</v>
      </c>
    </row>
    <row r="91" spans="2:8" s="13" customFormat="1" hidden="1" x14ac:dyDescent="0.15">
      <c r="B91" s="15">
        <v>141002</v>
      </c>
      <c r="C91" s="16" t="s">
        <v>33</v>
      </c>
      <c r="D91" s="26">
        <v>43476</v>
      </c>
      <c r="E91" s="16" t="s">
        <v>239</v>
      </c>
      <c r="F91" s="66">
        <v>5155000</v>
      </c>
      <c r="G91" s="17"/>
      <c r="H91" s="18">
        <f t="shared" si="0"/>
        <v>5155000</v>
      </c>
    </row>
    <row r="92" spans="2:8" s="13" customFormat="1" hidden="1" x14ac:dyDescent="0.15">
      <c r="B92" s="15">
        <v>112003</v>
      </c>
      <c r="C92" s="16" t="s">
        <v>11</v>
      </c>
      <c r="D92" s="26">
        <v>43476</v>
      </c>
      <c r="E92" s="16" t="s">
        <v>239</v>
      </c>
      <c r="F92" s="66"/>
      <c r="G92" s="17">
        <v>-5155000</v>
      </c>
      <c r="H92" s="18">
        <f t="shared" si="0"/>
        <v>-5155000</v>
      </c>
    </row>
    <row r="93" spans="2:8" s="13" customFormat="1" hidden="1" x14ac:dyDescent="0.15">
      <c r="B93" s="15">
        <v>112003</v>
      </c>
      <c r="C93" s="16" t="s">
        <v>11</v>
      </c>
      <c r="D93" s="26">
        <v>43476</v>
      </c>
      <c r="E93" s="16" t="s">
        <v>229</v>
      </c>
      <c r="F93" s="66">
        <v>154811500</v>
      </c>
      <c r="G93" s="17"/>
      <c r="H93" s="18">
        <f t="shared" si="0"/>
        <v>154811500</v>
      </c>
    </row>
    <row r="94" spans="2:8" s="13" customFormat="1" hidden="1" x14ac:dyDescent="0.15">
      <c r="B94" s="15">
        <v>122001</v>
      </c>
      <c r="C94" s="16" t="s">
        <v>18</v>
      </c>
      <c r="D94" s="26">
        <v>43476</v>
      </c>
      <c r="E94" s="16" t="s">
        <v>229</v>
      </c>
      <c r="F94" s="66"/>
      <c r="G94" s="17">
        <v>-154811500</v>
      </c>
      <c r="H94" s="18">
        <f t="shared" si="0"/>
        <v>-154811500</v>
      </c>
    </row>
    <row r="95" spans="2:8" s="13" customFormat="1" hidden="1" x14ac:dyDescent="0.15">
      <c r="B95" s="15">
        <v>611002</v>
      </c>
      <c r="C95" s="16" t="s">
        <v>141</v>
      </c>
      <c r="D95" s="26">
        <v>43476</v>
      </c>
      <c r="E95" s="16" t="s">
        <v>240</v>
      </c>
      <c r="F95" s="66">
        <v>500000</v>
      </c>
      <c r="G95" s="17"/>
      <c r="H95" s="18">
        <f t="shared" si="0"/>
        <v>500000</v>
      </c>
    </row>
    <row r="96" spans="2:8" s="13" customFormat="1" hidden="1" x14ac:dyDescent="0.15">
      <c r="B96" s="15">
        <v>112003</v>
      </c>
      <c r="C96" s="16" t="s">
        <v>11</v>
      </c>
      <c r="D96" s="26">
        <v>43476</v>
      </c>
      <c r="E96" s="16" t="s">
        <v>240</v>
      </c>
      <c r="F96" s="66"/>
      <c r="G96" s="17">
        <v>-500000</v>
      </c>
      <c r="H96" s="18">
        <f t="shared" ref="H96:H159" si="1">F96+G96</f>
        <v>-500000</v>
      </c>
    </row>
    <row r="97" spans="2:8" s="13" customFormat="1" hidden="1" x14ac:dyDescent="0.15">
      <c r="B97" s="15">
        <v>711034</v>
      </c>
      <c r="C97" s="16" t="s">
        <v>183</v>
      </c>
      <c r="D97" s="26">
        <v>43476</v>
      </c>
      <c r="E97" s="16" t="s">
        <v>241</v>
      </c>
      <c r="F97" s="66">
        <v>2500000</v>
      </c>
      <c r="G97" s="17"/>
      <c r="H97" s="18">
        <f t="shared" si="1"/>
        <v>2500000</v>
      </c>
    </row>
    <row r="98" spans="2:8" s="13" customFormat="1" hidden="1" x14ac:dyDescent="0.15">
      <c r="B98" s="15">
        <v>112003</v>
      </c>
      <c r="C98" s="16" t="s">
        <v>11</v>
      </c>
      <c r="D98" s="26">
        <v>43476</v>
      </c>
      <c r="E98" s="16" t="s">
        <v>241</v>
      </c>
      <c r="F98" s="66"/>
      <c r="G98" s="17">
        <v>-2500000</v>
      </c>
      <c r="H98" s="18">
        <f t="shared" si="1"/>
        <v>-2500000</v>
      </c>
    </row>
    <row r="99" spans="2:8" s="13" customFormat="1" hidden="1" x14ac:dyDescent="0.15">
      <c r="B99" s="15">
        <v>112003</v>
      </c>
      <c r="C99" s="16" t="s">
        <v>11</v>
      </c>
      <c r="D99" s="26">
        <v>43476</v>
      </c>
      <c r="E99" s="16" t="s">
        <v>242</v>
      </c>
      <c r="F99" s="66">
        <v>50000</v>
      </c>
      <c r="G99" s="17"/>
      <c r="H99" s="18">
        <f t="shared" si="1"/>
        <v>50000</v>
      </c>
    </row>
    <row r="100" spans="2:8" s="13" customFormat="1" hidden="1" x14ac:dyDescent="0.15">
      <c r="B100" s="15">
        <v>214002</v>
      </c>
      <c r="C100" s="16" t="s">
        <v>91</v>
      </c>
      <c r="D100" s="26">
        <v>43476</v>
      </c>
      <c r="E100" s="16" t="s">
        <v>242</v>
      </c>
      <c r="F100" s="66"/>
      <c r="G100" s="17">
        <v>-50000</v>
      </c>
      <c r="H100" s="18">
        <f t="shared" si="1"/>
        <v>-50000</v>
      </c>
    </row>
    <row r="101" spans="2:8" s="13" customFormat="1" hidden="1" x14ac:dyDescent="0.15">
      <c r="B101" s="15">
        <v>912004</v>
      </c>
      <c r="C101" s="16" t="s">
        <v>205</v>
      </c>
      <c r="D101" s="26">
        <v>43476</v>
      </c>
      <c r="E101" s="16" t="s">
        <v>243</v>
      </c>
      <c r="F101" s="66">
        <v>5000</v>
      </c>
      <c r="G101" s="17"/>
      <c r="H101" s="18">
        <f t="shared" si="1"/>
        <v>5000</v>
      </c>
    </row>
    <row r="102" spans="2:8" s="13" customFormat="1" hidden="1" x14ac:dyDescent="0.15">
      <c r="B102" s="15">
        <v>112003</v>
      </c>
      <c r="C102" s="16" t="s">
        <v>11</v>
      </c>
      <c r="D102" s="26">
        <v>43476</v>
      </c>
      <c r="E102" s="16" t="s">
        <v>243</v>
      </c>
      <c r="F102" s="66"/>
      <c r="G102" s="17">
        <v>-5000</v>
      </c>
      <c r="H102" s="18">
        <f t="shared" si="1"/>
        <v>-5000</v>
      </c>
    </row>
    <row r="103" spans="2:8" s="13" customFormat="1" hidden="1" x14ac:dyDescent="0.15">
      <c r="B103" s="15">
        <v>711034</v>
      </c>
      <c r="C103" s="16" t="s">
        <v>183</v>
      </c>
      <c r="D103" s="26">
        <v>43476</v>
      </c>
      <c r="E103" s="16" t="s">
        <v>244</v>
      </c>
      <c r="F103" s="66">
        <v>13100000</v>
      </c>
      <c r="G103" s="17"/>
      <c r="H103" s="18">
        <f t="shared" si="1"/>
        <v>13100000</v>
      </c>
    </row>
    <row r="104" spans="2:8" s="13" customFormat="1" hidden="1" x14ac:dyDescent="0.15">
      <c r="B104" s="15">
        <v>112003</v>
      </c>
      <c r="C104" s="16" t="s">
        <v>11</v>
      </c>
      <c r="D104" s="26">
        <v>43476</v>
      </c>
      <c r="E104" s="16" t="s">
        <v>244</v>
      </c>
      <c r="F104" s="66"/>
      <c r="G104" s="17">
        <v>-13100000</v>
      </c>
      <c r="H104" s="18">
        <f t="shared" si="1"/>
        <v>-13100000</v>
      </c>
    </row>
    <row r="105" spans="2:8" s="13" customFormat="1" hidden="1" x14ac:dyDescent="0.15">
      <c r="B105" s="15">
        <v>912004</v>
      </c>
      <c r="C105" s="16" t="s">
        <v>205</v>
      </c>
      <c r="D105" s="26">
        <v>43476</v>
      </c>
      <c r="E105" s="16" t="s">
        <v>243</v>
      </c>
      <c r="F105" s="66">
        <v>5000</v>
      </c>
      <c r="G105" s="17"/>
      <c r="H105" s="18">
        <f t="shared" si="1"/>
        <v>5000</v>
      </c>
    </row>
    <row r="106" spans="2:8" s="13" customFormat="1" hidden="1" x14ac:dyDescent="0.15">
      <c r="B106" s="15">
        <v>112003</v>
      </c>
      <c r="C106" s="16" t="s">
        <v>11</v>
      </c>
      <c r="D106" s="26">
        <v>43476</v>
      </c>
      <c r="E106" s="16" t="s">
        <v>243</v>
      </c>
      <c r="F106" s="66"/>
      <c r="G106" s="17">
        <v>-5000</v>
      </c>
      <c r="H106" s="18">
        <f t="shared" si="1"/>
        <v>-5000</v>
      </c>
    </row>
    <row r="107" spans="2:8" s="13" customFormat="1" hidden="1" x14ac:dyDescent="0.15">
      <c r="B107" s="15">
        <v>611002</v>
      </c>
      <c r="C107" s="16" t="s">
        <v>141</v>
      </c>
      <c r="D107" s="26">
        <v>43476</v>
      </c>
      <c r="E107" s="16" t="s">
        <v>245</v>
      </c>
      <c r="F107" s="66">
        <v>510000</v>
      </c>
      <c r="G107" s="17"/>
      <c r="H107" s="18">
        <f t="shared" si="1"/>
        <v>510000</v>
      </c>
    </row>
    <row r="108" spans="2:8" s="13" customFormat="1" hidden="1" x14ac:dyDescent="0.15">
      <c r="B108" s="15">
        <v>112003</v>
      </c>
      <c r="C108" s="16" t="s">
        <v>11</v>
      </c>
      <c r="D108" s="26">
        <v>43476</v>
      </c>
      <c r="E108" s="16" t="s">
        <v>245</v>
      </c>
      <c r="F108" s="66"/>
      <c r="G108" s="17">
        <v>-510000</v>
      </c>
      <c r="H108" s="18">
        <f t="shared" si="1"/>
        <v>-510000</v>
      </c>
    </row>
    <row r="109" spans="2:8" s="13" customFormat="1" hidden="1" x14ac:dyDescent="0.15">
      <c r="B109" s="15">
        <v>711034</v>
      </c>
      <c r="C109" s="16" t="s">
        <v>183</v>
      </c>
      <c r="D109" s="26">
        <v>43476</v>
      </c>
      <c r="E109" s="16" t="s">
        <v>246</v>
      </c>
      <c r="F109" s="66">
        <v>996000</v>
      </c>
      <c r="G109" s="17"/>
      <c r="H109" s="18">
        <f t="shared" si="1"/>
        <v>996000</v>
      </c>
    </row>
    <row r="110" spans="2:8" s="13" customFormat="1" hidden="1" x14ac:dyDescent="0.15">
      <c r="B110" s="15">
        <v>112003</v>
      </c>
      <c r="C110" s="16" t="s">
        <v>11</v>
      </c>
      <c r="D110" s="26">
        <v>43476</v>
      </c>
      <c r="E110" s="16" t="s">
        <v>246</v>
      </c>
      <c r="F110" s="66"/>
      <c r="G110" s="17">
        <v>-996000</v>
      </c>
      <c r="H110" s="18">
        <f t="shared" si="1"/>
        <v>-996000</v>
      </c>
    </row>
    <row r="111" spans="2:8" s="13" customFormat="1" hidden="1" x14ac:dyDescent="0.15">
      <c r="B111" s="15">
        <v>811012</v>
      </c>
      <c r="C111" s="16" t="s">
        <v>151</v>
      </c>
      <c r="D111" s="26">
        <v>43476</v>
      </c>
      <c r="E111" s="16" t="s">
        <v>247</v>
      </c>
      <c r="F111" s="66">
        <v>34500</v>
      </c>
      <c r="G111" s="17"/>
      <c r="H111" s="18">
        <f t="shared" si="1"/>
        <v>34500</v>
      </c>
    </row>
    <row r="112" spans="2:8" s="13" customFormat="1" hidden="1" x14ac:dyDescent="0.15">
      <c r="B112" s="15">
        <v>112003</v>
      </c>
      <c r="C112" s="16" t="s">
        <v>11</v>
      </c>
      <c r="D112" s="26">
        <v>43476</v>
      </c>
      <c r="E112" s="16" t="s">
        <v>247</v>
      </c>
      <c r="F112" s="66"/>
      <c r="G112" s="17">
        <v>-34500</v>
      </c>
      <c r="H112" s="18">
        <f t="shared" si="1"/>
        <v>-34500</v>
      </c>
    </row>
    <row r="113" spans="2:8" s="13" customFormat="1" hidden="1" x14ac:dyDescent="0.15">
      <c r="B113" s="15">
        <v>212001</v>
      </c>
      <c r="C113" s="16" t="s">
        <v>85</v>
      </c>
      <c r="D113" s="26">
        <v>43476</v>
      </c>
      <c r="E113" s="16" t="s">
        <v>248</v>
      </c>
      <c r="F113" s="66">
        <v>15000000</v>
      </c>
      <c r="G113" s="17"/>
      <c r="H113" s="18">
        <f t="shared" si="1"/>
        <v>15000000</v>
      </c>
    </row>
    <row r="114" spans="2:8" s="13" customFormat="1" hidden="1" x14ac:dyDescent="0.15">
      <c r="B114" s="15">
        <v>112003</v>
      </c>
      <c r="C114" s="16" t="s">
        <v>11</v>
      </c>
      <c r="D114" s="26">
        <v>43476</v>
      </c>
      <c r="E114" s="16" t="s">
        <v>248</v>
      </c>
      <c r="F114" s="66"/>
      <c r="G114" s="17">
        <v>-15000000</v>
      </c>
      <c r="H114" s="18">
        <f t="shared" si="1"/>
        <v>-15000000</v>
      </c>
    </row>
    <row r="115" spans="2:8" s="13" customFormat="1" hidden="1" x14ac:dyDescent="0.15">
      <c r="B115" s="15">
        <v>711004</v>
      </c>
      <c r="C115" s="16" t="s">
        <v>143</v>
      </c>
      <c r="D115" s="26">
        <v>43476</v>
      </c>
      <c r="E115" s="16" t="s">
        <v>249</v>
      </c>
      <c r="F115" s="66">
        <v>2259000</v>
      </c>
      <c r="G115" s="17"/>
      <c r="H115" s="18">
        <f t="shared" si="1"/>
        <v>2259000</v>
      </c>
    </row>
    <row r="116" spans="2:8" s="13" customFormat="1" hidden="1" x14ac:dyDescent="0.15">
      <c r="B116" s="15">
        <v>811010</v>
      </c>
      <c r="C116" s="16" t="s">
        <v>149</v>
      </c>
      <c r="D116" s="26">
        <v>43476</v>
      </c>
      <c r="E116" s="16" t="s">
        <v>250</v>
      </c>
      <c r="F116" s="66">
        <v>865000</v>
      </c>
      <c r="G116" s="17"/>
      <c r="H116" s="18">
        <f t="shared" si="1"/>
        <v>865000</v>
      </c>
    </row>
    <row r="117" spans="2:8" s="13" customFormat="1" hidden="1" x14ac:dyDescent="0.15">
      <c r="B117" s="15">
        <v>611034</v>
      </c>
      <c r="C117" s="16" t="s">
        <v>172</v>
      </c>
      <c r="D117" s="26">
        <v>43476</v>
      </c>
      <c r="E117" s="16" t="s">
        <v>251</v>
      </c>
      <c r="F117" s="66">
        <v>2000000</v>
      </c>
      <c r="G117" s="17"/>
      <c r="H117" s="18">
        <f t="shared" si="1"/>
        <v>2000000</v>
      </c>
    </row>
    <row r="118" spans="2:8" s="13" customFormat="1" hidden="1" x14ac:dyDescent="0.15">
      <c r="B118" s="15">
        <v>811022</v>
      </c>
      <c r="C118" s="16" t="s">
        <v>160</v>
      </c>
      <c r="D118" s="26">
        <v>43476</v>
      </c>
      <c r="E118" s="16" t="s">
        <v>252</v>
      </c>
      <c r="F118" s="66">
        <v>185000</v>
      </c>
      <c r="G118" s="17"/>
      <c r="H118" s="18">
        <f t="shared" si="1"/>
        <v>185000</v>
      </c>
    </row>
    <row r="119" spans="2:8" s="13" customFormat="1" hidden="1" x14ac:dyDescent="0.15">
      <c r="B119" s="15">
        <v>811021</v>
      </c>
      <c r="C119" s="16" t="s">
        <v>159</v>
      </c>
      <c r="D119" s="26">
        <v>43476</v>
      </c>
      <c r="E119" s="16" t="s">
        <v>253</v>
      </c>
      <c r="F119" s="66">
        <v>380000</v>
      </c>
      <c r="G119" s="17"/>
      <c r="H119" s="18">
        <f t="shared" si="1"/>
        <v>380000</v>
      </c>
    </row>
    <row r="120" spans="2:8" s="13" customFormat="1" hidden="1" x14ac:dyDescent="0.15">
      <c r="B120" s="15">
        <v>811013</v>
      </c>
      <c r="C120" s="16" t="s">
        <v>152</v>
      </c>
      <c r="D120" s="26">
        <v>43476</v>
      </c>
      <c r="E120" s="16" t="s">
        <v>254</v>
      </c>
      <c r="F120" s="66">
        <v>743500</v>
      </c>
      <c r="G120" s="17"/>
      <c r="H120" s="18">
        <f t="shared" si="1"/>
        <v>743500</v>
      </c>
    </row>
    <row r="121" spans="2:8" s="13" customFormat="1" hidden="1" x14ac:dyDescent="0.15">
      <c r="B121" s="15">
        <v>811012</v>
      </c>
      <c r="C121" s="16" t="s">
        <v>151</v>
      </c>
      <c r="D121" s="26">
        <v>43476</v>
      </c>
      <c r="E121" s="16" t="s">
        <v>255</v>
      </c>
      <c r="F121" s="66">
        <v>114600</v>
      </c>
      <c r="G121" s="17"/>
      <c r="H121" s="18">
        <f t="shared" si="1"/>
        <v>114600</v>
      </c>
    </row>
    <row r="122" spans="2:8" s="13" customFormat="1" hidden="1" x14ac:dyDescent="0.15">
      <c r="B122" s="15">
        <v>112003</v>
      </c>
      <c r="C122" s="16" t="s">
        <v>11</v>
      </c>
      <c r="D122" s="26">
        <v>43476</v>
      </c>
      <c r="E122" s="16" t="s">
        <v>256</v>
      </c>
      <c r="F122" s="66"/>
      <c r="G122" s="17">
        <v>-6547100</v>
      </c>
      <c r="H122" s="18">
        <f t="shared" si="1"/>
        <v>-6547100</v>
      </c>
    </row>
    <row r="123" spans="2:8" s="13" customFormat="1" hidden="1" x14ac:dyDescent="0.15">
      <c r="B123" s="15">
        <v>611034</v>
      </c>
      <c r="C123" s="16" t="s">
        <v>172</v>
      </c>
      <c r="D123" s="26">
        <v>43476</v>
      </c>
      <c r="E123" s="16" t="s">
        <v>257</v>
      </c>
      <c r="F123" s="66">
        <v>27224970</v>
      </c>
      <c r="G123" s="17"/>
      <c r="H123" s="18">
        <f t="shared" si="1"/>
        <v>27224970</v>
      </c>
    </row>
    <row r="124" spans="2:8" s="13" customFormat="1" hidden="1" x14ac:dyDescent="0.15">
      <c r="B124" s="15">
        <v>112003</v>
      </c>
      <c r="C124" s="16" t="s">
        <v>11</v>
      </c>
      <c r="D124" s="26">
        <v>43476</v>
      </c>
      <c r="E124" s="16" t="s">
        <v>257</v>
      </c>
      <c r="F124" s="66"/>
      <c r="G124" s="17">
        <v>-27224970</v>
      </c>
      <c r="H124" s="18">
        <f t="shared" si="1"/>
        <v>-27224970</v>
      </c>
    </row>
    <row r="125" spans="2:8" s="13" customFormat="1" hidden="1" x14ac:dyDescent="0.15">
      <c r="B125" s="15">
        <v>141005</v>
      </c>
      <c r="C125" s="16" t="s">
        <v>36</v>
      </c>
      <c r="D125" s="26">
        <v>43476</v>
      </c>
      <c r="E125" s="16" t="s">
        <v>238</v>
      </c>
      <c r="F125" s="66">
        <v>492620</v>
      </c>
      <c r="G125" s="17"/>
      <c r="H125" s="18">
        <f t="shared" si="1"/>
        <v>492620</v>
      </c>
    </row>
    <row r="126" spans="2:8" s="13" customFormat="1" hidden="1" x14ac:dyDescent="0.15">
      <c r="B126" s="15">
        <v>112003</v>
      </c>
      <c r="C126" s="16" t="s">
        <v>11</v>
      </c>
      <c r="D126" s="26">
        <v>43476</v>
      </c>
      <c r="E126" s="16" t="s">
        <v>238</v>
      </c>
      <c r="F126" s="66"/>
      <c r="G126" s="17">
        <v>-492620</v>
      </c>
      <c r="H126" s="18">
        <f t="shared" si="1"/>
        <v>-492620</v>
      </c>
    </row>
    <row r="127" spans="2:8" s="13" customFormat="1" hidden="1" x14ac:dyDescent="0.15">
      <c r="B127" s="15">
        <v>112003</v>
      </c>
      <c r="C127" s="16" t="s">
        <v>11</v>
      </c>
      <c r="D127" s="26">
        <v>43476</v>
      </c>
      <c r="E127" s="16" t="s">
        <v>258</v>
      </c>
      <c r="F127" s="66">
        <v>4218500</v>
      </c>
      <c r="G127" s="17"/>
      <c r="H127" s="18">
        <f t="shared" si="1"/>
        <v>4218500</v>
      </c>
    </row>
    <row r="128" spans="2:8" s="13" customFormat="1" hidden="1" x14ac:dyDescent="0.15">
      <c r="B128" s="15">
        <v>122001</v>
      </c>
      <c r="C128" s="16" t="s">
        <v>18</v>
      </c>
      <c r="D128" s="26">
        <v>43476</v>
      </c>
      <c r="E128" s="16" t="s">
        <v>258</v>
      </c>
      <c r="F128" s="66"/>
      <c r="G128" s="17">
        <v>-4218500</v>
      </c>
      <c r="H128" s="18">
        <f t="shared" si="1"/>
        <v>-4218500</v>
      </c>
    </row>
    <row r="129" spans="2:8" s="13" customFormat="1" hidden="1" x14ac:dyDescent="0.15">
      <c r="B129" s="15">
        <v>112003</v>
      </c>
      <c r="C129" s="16" t="s">
        <v>11</v>
      </c>
      <c r="D129" s="26">
        <v>43479</v>
      </c>
      <c r="E129" s="16" t="s">
        <v>259</v>
      </c>
      <c r="F129" s="66">
        <v>188025000</v>
      </c>
      <c r="G129" s="17"/>
      <c r="H129" s="18">
        <f t="shared" si="1"/>
        <v>188025000</v>
      </c>
    </row>
    <row r="130" spans="2:8" s="13" customFormat="1" hidden="1" x14ac:dyDescent="0.15">
      <c r="B130" s="15">
        <v>215001</v>
      </c>
      <c r="C130" s="16" t="s">
        <v>97</v>
      </c>
      <c r="D130" s="26">
        <v>43479</v>
      </c>
      <c r="E130" s="16" t="s">
        <v>259</v>
      </c>
      <c r="F130" s="66"/>
      <c r="G130" s="17">
        <v>-188025000</v>
      </c>
      <c r="H130" s="18">
        <f t="shared" si="1"/>
        <v>-188025000</v>
      </c>
    </row>
    <row r="131" spans="2:8" s="13" customFormat="1" hidden="1" x14ac:dyDescent="0.15">
      <c r="B131" s="15">
        <v>112003</v>
      </c>
      <c r="C131" s="16" t="s">
        <v>11</v>
      </c>
      <c r="D131" s="26">
        <v>43480</v>
      </c>
      <c r="E131" s="16" t="s">
        <v>260</v>
      </c>
      <c r="F131" s="66">
        <v>8450000</v>
      </c>
      <c r="G131" s="17"/>
      <c r="H131" s="18">
        <f t="shared" si="1"/>
        <v>8450000</v>
      </c>
    </row>
    <row r="132" spans="2:8" s="13" customFormat="1" hidden="1" x14ac:dyDescent="0.15">
      <c r="B132" s="15">
        <v>122001</v>
      </c>
      <c r="C132" s="16" t="s">
        <v>18</v>
      </c>
      <c r="D132" s="26">
        <v>43480</v>
      </c>
      <c r="E132" s="16" t="s">
        <v>260</v>
      </c>
      <c r="F132" s="66"/>
      <c r="G132" s="17">
        <v>-8450000</v>
      </c>
      <c r="H132" s="18">
        <f t="shared" si="1"/>
        <v>-8450000</v>
      </c>
    </row>
    <row r="133" spans="2:8" s="13" customFormat="1" hidden="1" x14ac:dyDescent="0.15">
      <c r="B133" s="15">
        <v>112003</v>
      </c>
      <c r="C133" s="16" t="s">
        <v>11</v>
      </c>
      <c r="D133" s="26">
        <v>43481</v>
      </c>
      <c r="E133" s="16" t="s">
        <v>261</v>
      </c>
      <c r="F133" s="66">
        <v>13805200</v>
      </c>
      <c r="G133" s="17"/>
      <c r="H133" s="18">
        <f t="shared" si="1"/>
        <v>13805200</v>
      </c>
    </row>
    <row r="134" spans="2:8" s="13" customFormat="1" hidden="1" x14ac:dyDescent="0.15">
      <c r="B134" s="15">
        <v>122001</v>
      </c>
      <c r="C134" s="16" t="s">
        <v>18</v>
      </c>
      <c r="D134" s="26">
        <v>43481</v>
      </c>
      <c r="E134" s="16" t="s">
        <v>261</v>
      </c>
      <c r="F134" s="66"/>
      <c r="G134" s="17">
        <v>-13805200</v>
      </c>
      <c r="H134" s="18">
        <f t="shared" si="1"/>
        <v>-13805200</v>
      </c>
    </row>
    <row r="135" spans="2:8" s="13" customFormat="1" hidden="1" x14ac:dyDescent="0.15">
      <c r="B135" s="15">
        <v>112003</v>
      </c>
      <c r="C135" s="16" t="s">
        <v>11</v>
      </c>
      <c r="D135" s="26">
        <v>43481</v>
      </c>
      <c r="E135" s="16" t="s">
        <v>262</v>
      </c>
      <c r="F135" s="66">
        <v>1845000</v>
      </c>
      <c r="G135" s="17"/>
      <c r="H135" s="18">
        <f t="shared" si="1"/>
        <v>1845000</v>
      </c>
    </row>
    <row r="136" spans="2:8" s="13" customFormat="1" hidden="1" x14ac:dyDescent="0.15">
      <c r="B136" s="15">
        <v>122001</v>
      </c>
      <c r="C136" s="16" t="s">
        <v>18</v>
      </c>
      <c r="D136" s="26">
        <v>43481</v>
      </c>
      <c r="E136" s="16" t="s">
        <v>262</v>
      </c>
      <c r="F136" s="66"/>
      <c r="G136" s="17">
        <v>-1845000</v>
      </c>
      <c r="H136" s="18">
        <f t="shared" si="1"/>
        <v>-1845000</v>
      </c>
    </row>
    <row r="137" spans="2:8" s="13" customFormat="1" hidden="1" x14ac:dyDescent="0.15">
      <c r="B137" s="15">
        <v>611034</v>
      </c>
      <c r="C137" s="16" t="s">
        <v>172</v>
      </c>
      <c r="D137" s="26">
        <v>43482</v>
      </c>
      <c r="E137" s="16" t="s">
        <v>215</v>
      </c>
      <c r="F137" s="66">
        <v>15898280</v>
      </c>
      <c r="G137" s="17"/>
      <c r="H137" s="18">
        <f t="shared" si="1"/>
        <v>15898280</v>
      </c>
    </row>
    <row r="138" spans="2:8" s="13" customFormat="1" hidden="1" x14ac:dyDescent="0.15">
      <c r="B138" s="15">
        <v>112003</v>
      </c>
      <c r="C138" s="16" t="s">
        <v>11</v>
      </c>
      <c r="D138" s="26">
        <v>43482</v>
      </c>
      <c r="E138" s="16" t="s">
        <v>215</v>
      </c>
      <c r="F138" s="66"/>
      <c r="G138" s="17">
        <v>-15898280</v>
      </c>
      <c r="H138" s="18">
        <f t="shared" si="1"/>
        <v>-15898280</v>
      </c>
    </row>
    <row r="139" spans="2:8" s="13" customFormat="1" hidden="1" x14ac:dyDescent="0.15">
      <c r="B139" s="15">
        <v>141005</v>
      </c>
      <c r="C139" s="16" t="s">
        <v>36</v>
      </c>
      <c r="D139" s="26">
        <v>43482</v>
      </c>
      <c r="E139" s="16" t="s">
        <v>233</v>
      </c>
      <c r="F139" s="66">
        <v>806570</v>
      </c>
      <c r="G139" s="17"/>
      <c r="H139" s="18">
        <f t="shared" si="1"/>
        <v>806570</v>
      </c>
    </row>
    <row r="140" spans="2:8" s="13" customFormat="1" hidden="1" x14ac:dyDescent="0.15">
      <c r="B140" s="15">
        <v>112003</v>
      </c>
      <c r="C140" s="16" t="s">
        <v>11</v>
      </c>
      <c r="D140" s="26">
        <v>43482</v>
      </c>
      <c r="E140" s="16" t="s">
        <v>233</v>
      </c>
      <c r="F140" s="66"/>
      <c r="G140" s="17">
        <v>-806570</v>
      </c>
      <c r="H140" s="18">
        <f t="shared" si="1"/>
        <v>-806570</v>
      </c>
    </row>
    <row r="141" spans="2:8" s="13" customFormat="1" hidden="1" x14ac:dyDescent="0.15">
      <c r="B141" s="15">
        <v>711034</v>
      </c>
      <c r="C141" s="16" t="s">
        <v>183</v>
      </c>
      <c r="D141" s="26">
        <v>43482</v>
      </c>
      <c r="E141" s="16" t="s">
        <v>263</v>
      </c>
      <c r="F141" s="66">
        <v>1930000</v>
      </c>
      <c r="G141" s="17"/>
      <c r="H141" s="18">
        <f t="shared" si="1"/>
        <v>1930000</v>
      </c>
    </row>
    <row r="142" spans="2:8" s="13" customFormat="1" hidden="1" x14ac:dyDescent="0.15">
      <c r="B142" s="15">
        <v>112003</v>
      </c>
      <c r="C142" s="16" t="s">
        <v>11</v>
      </c>
      <c r="D142" s="26">
        <v>43482</v>
      </c>
      <c r="E142" s="16" t="s">
        <v>263</v>
      </c>
      <c r="F142" s="66"/>
      <c r="G142" s="17">
        <v>-1930000</v>
      </c>
      <c r="H142" s="18">
        <f t="shared" si="1"/>
        <v>-1930000</v>
      </c>
    </row>
    <row r="143" spans="2:8" s="13" customFormat="1" hidden="1" x14ac:dyDescent="0.15">
      <c r="B143" s="15">
        <v>611002</v>
      </c>
      <c r="C143" s="16" t="s">
        <v>141</v>
      </c>
      <c r="D143" s="26">
        <v>43482</v>
      </c>
      <c r="E143" s="16" t="s">
        <v>264</v>
      </c>
      <c r="F143" s="66">
        <v>3550000</v>
      </c>
      <c r="G143" s="17"/>
      <c r="H143" s="18">
        <f t="shared" si="1"/>
        <v>3550000</v>
      </c>
    </row>
    <row r="144" spans="2:8" s="13" customFormat="1" hidden="1" x14ac:dyDescent="0.15">
      <c r="B144" s="15">
        <v>112003</v>
      </c>
      <c r="C144" s="16" t="s">
        <v>11</v>
      </c>
      <c r="D144" s="26">
        <v>43482</v>
      </c>
      <c r="E144" s="16" t="s">
        <v>264</v>
      </c>
      <c r="F144" s="66"/>
      <c r="G144" s="17">
        <v>-3550000</v>
      </c>
      <c r="H144" s="18">
        <f t="shared" si="1"/>
        <v>-3550000</v>
      </c>
    </row>
    <row r="145" spans="2:8" s="13" customFormat="1" hidden="1" x14ac:dyDescent="0.15">
      <c r="B145" s="15">
        <v>711022</v>
      </c>
      <c r="C145" s="16" t="s">
        <v>160</v>
      </c>
      <c r="D145" s="26">
        <v>43482</v>
      </c>
      <c r="E145" s="16" t="s">
        <v>265</v>
      </c>
      <c r="F145" s="66">
        <v>2923034</v>
      </c>
      <c r="G145" s="17"/>
      <c r="H145" s="18">
        <f t="shared" si="1"/>
        <v>2923034</v>
      </c>
    </row>
    <row r="146" spans="2:8" s="13" customFormat="1" hidden="1" x14ac:dyDescent="0.15">
      <c r="B146" s="15">
        <v>112003</v>
      </c>
      <c r="C146" s="16" t="s">
        <v>11</v>
      </c>
      <c r="D146" s="26">
        <v>43482</v>
      </c>
      <c r="E146" s="16" t="s">
        <v>265</v>
      </c>
      <c r="F146" s="66"/>
      <c r="G146" s="17">
        <v>-2923034</v>
      </c>
      <c r="H146" s="18">
        <f t="shared" si="1"/>
        <v>-2923034</v>
      </c>
    </row>
    <row r="147" spans="2:8" s="13" customFormat="1" hidden="1" x14ac:dyDescent="0.15">
      <c r="B147" s="15">
        <v>811017</v>
      </c>
      <c r="C147" s="16" t="s">
        <v>156</v>
      </c>
      <c r="D147" s="26">
        <v>43482</v>
      </c>
      <c r="E147" s="16" t="s">
        <v>266</v>
      </c>
      <c r="F147" s="66">
        <v>8000000</v>
      </c>
      <c r="G147" s="17"/>
      <c r="H147" s="18">
        <f t="shared" si="1"/>
        <v>8000000</v>
      </c>
    </row>
    <row r="148" spans="2:8" s="13" customFormat="1" hidden="1" x14ac:dyDescent="0.15">
      <c r="B148" s="15">
        <v>112003</v>
      </c>
      <c r="C148" s="16" t="s">
        <v>11</v>
      </c>
      <c r="D148" s="26">
        <v>43482</v>
      </c>
      <c r="E148" s="16" t="s">
        <v>266</v>
      </c>
      <c r="F148" s="66"/>
      <c r="G148" s="17">
        <v>-8000000</v>
      </c>
      <c r="H148" s="18">
        <f t="shared" si="1"/>
        <v>-8000000</v>
      </c>
    </row>
    <row r="149" spans="2:8" s="13" customFormat="1" hidden="1" x14ac:dyDescent="0.15">
      <c r="B149" s="15">
        <v>811010</v>
      </c>
      <c r="C149" s="16" t="s">
        <v>149</v>
      </c>
      <c r="D149" s="26">
        <v>43482</v>
      </c>
      <c r="E149" s="16" t="s">
        <v>267</v>
      </c>
      <c r="F149" s="66">
        <v>5908763</v>
      </c>
      <c r="G149" s="17"/>
      <c r="H149" s="18">
        <f t="shared" si="1"/>
        <v>5908763</v>
      </c>
    </row>
    <row r="150" spans="2:8" s="13" customFormat="1" hidden="1" x14ac:dyDescent="0.15">
      <c r="B150" s="15">
        <v>112003</v>
      </c>
      <c r="C150" s="16" t="s">
        <v>11</v>
      </c>
      <c r="D150" s="26">
        <v>43482</v>
      </c>
      <c r="E150" s="16" t="s">
        <v>267</v>
      </c>
      <c r="F150" s="66"/>
      <c r="G150" s="17">
        <v>-5908763</v>
      </c>
      <c r="H150" s="18">
        <f t="shared" si="1"/>
        <v>-5908763</v>
      </c>
    </row>
    <row r="151" spans="2:8" s="13" customFormat="1" hidden="1" x14ac:dyDescent="0.15">
      <c r="B151" s="15">
        <v>711034</v>
      </c>
      <c r="C151" s="16" t="s">
        <v>183</v>
      </c>
      <c r="D151" s="26">
        <v>43482</v>
      </c>
      <c r="E151" s="16" t="s">
        <v>268</v>
      </c>
      <c r="F151" s="66">
        <v>5175800</v>
      </c>
      <c r="G151" s="17"/>
      <c r="H151" s="18">
        <f t="shared" si="1"/>
        <v>5175800</v>
      </c>
    </row>
    <row r="152" spans="2:8" s="13" customFormat="1" hidden="1" x14ac:dyDescent="0.15">
      <c r="B152" s="15">
        <v>112003</v>
      </c>
      <c r="C152" s="16" t="s">
        <v>11</v>
      </c>
      <c r="D152" s="26">
        <v>43482</v>
      </c>
      <c r="E152" s="16" t="s">
        <v>268</v>
      </c>
      <c r="F152" s="66"/>
      <c r="G152" s="17">
        <v>-5175800</v>
      </c>
      <c r="H152" s="18">
        <f t="shared" si="1"/>
        <v>-5175800</v>
      </c>
    </row>
    <row r="153" spans="2:8" s="13" customFormat="1" hidden="1" x14ac:dyDescent="0.15">
      <c r="B153" s="15">
        <v>611003</v>
      </c>
      <c r="C153" s="16" t="s">
        <v>142</v>
      </c>
      <c r="D153" s="26">
        <v>43482</v>
      </c>
      <c r="E153" s="16" t="s">
        <v>269</v>
      </c>
      <c r="F153" s="66">
        <v>200000</v>
      </c>
      <c r="G153" s="17"/>
      <c r="H153" s="18">
        <f t="shared" si="1"/>
        <v>200000</v>
      </c>
    </row>
    <row r="154" spans="2:8" s="13" customFormat="1" hidden="1" x14ac:dyDescent="0.15">
      <c r="B154" s="15">
        <v>112003</v>
      </c>
      <c r="C154" s="16" t="s">
        <v>11</v>
      </c>
      <c r="D154" s="26">
        <v>43482</v>
      </c>
      <c r="E154" s="16" t="s">
        <v>269</v>
      </c>
      <c r="F154" s="66"/>
      <c r="G154" s="17">
        <v>-200000</v>
      </c>
      <c r="H154" s="18">
        <f t="shared" si="1"/>
        <v>-200000</v>
      </c>
    </row>
    <row r="155" spans="2:8" s="13" customFormat="1" hidden="1" x14ac:dyDescent="0.15">
      <c r="B155" s="15">
        <v>611003</v>
      </c>
      <c r="C155" s="16" t="s">
        <v>142</v>
      </c>
      <c r="D155" s="26">
        <v>43482</v>
      </c>
      <c r="E155" s="16" t="s">
        <v>270</v>
      </c>
      <c r="F155" s="66">
        <v>1140000</v>
      </c>
      <c r="G155" s="17"/>
      <c r="H155" s="18">
        <f t="shared" si="1"/>
        <v>1140000</v>
      </c>
    </row>
    <row r="156" spans="2:8" s="13" customFormat="1" hidden="1" x14ac:dyDescent="0.15">
      <c r="B156" s="15">
        <v>112003</v>
      </c>
      <c r="C156" s="16" t="s">
        <v>11</v>
      </c>
      <c r="D156" s="26">
        <v>43482</v>
      </c>
      <c r="E156" s="16" t="s">
        <v>270</v>
      </c>
      <c r="F156" s="66"/>
      <c r="G156" s="17">
        <v>-1140000</v>
      </c>
      <c r="H156" s="18">
        <f t="shared" si="1"/>
        <v>-1140000</v>
      </c>
    </row>
    <row r="157" spans="2:8" s="13" customFormat="1" hidden="1" x14ac:dyDescent="0.15">
      <c r="B157" s="15">
        <v>611003</v>
      </c>
      <c r="C157" s="16" t="s">
        <v>142</v>
      </c>
      <c r="D157" s="26">
        <v>43483</v>
      </c>
      <c r="E157" s="16" t="s">
        <v>271</v>
      </c>
      <c r="F157" s="66">
        <v>1367500</v>
      </c>
      <c r="G157" s="17"/>
      <c r="H157" s="18">
        <f t="shared" si="1"/>
        <v>1367500</v>
      </c>
    </row>
    <row r="158" spans="2:8" s="13" customFormat="1" hidden="1" x14ac:dyDescent="0.15">
      <c r="B158" s="15">
        <v>912004</v>
      </c>
      <c r="C158" s="16" t="s">
        <v>205</v>
      </c>
      <c r="D158" s="26">
        <v>43483</v>
      </c>
      <c r="E158" s="16" t="s">
        <v>272</v>
      </c>
      <c r="F158" s="66">
        <v>439000</v>
      </c>
      <c r="G158" s="17"/>
      <c r="H158" s="18">
        <f t="shared" si="1"/>
        <v>439000</v>
      </c>
    </row>
    <row r="159" spans="2:8" s="13" customFormat="1" hidden="1" x14ac:dyDescent="0.15">
      <c r="B159" s="15">
        <v>611010</v>
      </c>
      <c r="C159" s="16" t="s">
        <v>149</v>
      </c>
      <c r="D159" s="26">
        <v>43483</v>
      </c>
      <c r="E159" s="16" t="s">
        <v>273</v>
      </c>
      <c r="F159" s="66">
        <v>125000</v>
      </c>
      <c r="G159" s="17"/>
      <c r="H159" s="18">
        <f t="shared" si="1"/>
        <v>125000</v>
      </c>
    </row>
    <row r="160" spans="2:8" s="13" customFormat="1" hidden="1" x14ac:dyDescent="0.15">
      <c r="B160" s="15">
        <v>611011</v>
      </c>
      <c r="C160" s="16" t="s">
        <v>150</v>
      </c>
      <c r="D160" s="26">
        <v>43483</v>
      </c>
      <c r="E160" s="16" t="s">
        <v>274</v>
      </c>
      <c r="F160" s="66">
        <v>1188000</v>
      </c>
      <c r="G160" s="17"/>
      <c r="H160" s="18">
        <f t="shared" ref="H160:H223" si="2">F160+G160</f>
        <v>1188000</v>
      </c>
    </row>
    <row r="161" spans="2:8" s="13" customFormat="1" hidden="1" x14ac:dyDescent="0.15">
      <c r="B161" s="15">
        <v>112003</v>
      </c>
      <c r="C161" s="16" t="s">
        <v>11</v>
      </c>
      <c r="D161" s="26">
        <v>43483</v>
      </c>
      <c r="E161" s="16" t="s">
        <v>275</v>
      </c>
      <c r="F161" s="66"/>
      <c r="G161" s="17">
        <v>-3119500</v>
      </c>
      <c r="H161" s="18">
        <f t="shared" si="2"/>
        <v>-3119500</v>
      </c>
    </row>
    <row r="162" spans="2:8" s="13" customFormat="1" hidden="1" x14ac:dyDescent="0.15">
      <c r="B162" s="15">
        <v>912004</v>
      </c>
      <c r="C162" s="16" t="s">
        <v>205</v>
      </c>
      <c r="D162" s="26">
        <v>43483</v>
      </c>
      <c r="E162" s="16" t="s">
        <v>243</v>
      </c>
      <c r="F162" s="66">
        <v>5000</v>
      </c>
      <c r="G162" s="17"/>
      <c r="H162" s="18">
        <f t="shared" si="2"/>
        <v>5000</v>
      </c>
    </row>
    <row r="163" spans="2:8" s="13" customFormat="1" hidden="1" x14ac:dyDescent="0.15">
      <c r="B163" s="15">
        <v>112003</v>
      </c>
      <c r="C163" s="16" t="s">
        <v>11</v>
      </c>
      <c r="D163" s="26">
        <v>43483</v>
      </c>
      <c r="E163" s="16" t="s">
        <v>243</v>
      </c>
      <c r="F163" s="66"/>
      <c r="G163" s="17">
        <v>-5000</v>
      </c>
      <c r="H163" s="18">
        <f t="shared" si="2"/>
        <v>-5000</v>
      </c>
    </row>
    <row r="164" spans="2:8" s="13" customFormat="1" hidden="1" x14ac:dyDescent="0.15">
      <c r="B164" s="15">
        <v>611002</v>
      </c>
      <c r="C164" s="16" t="s">
        <v>141</v>
      </c>
      <c r="D164" s="26">
        <v>43483</v>
      </c>
      <c r="E164" s="16" t="s">
        <v>276</v>
      </c>
      <c r="F164" s="66">
        <v>512500</v>
      </c>
      <c r="G164" s="17"/>
      <c r="H164" s="18">
        <f t="shared" si="2"/>
        <v>512500</v>
      </c>
    </row>
    <row r="165" spans="2:8" s="13" customFormat="1" hidden="1" x14ac:dyDescent="0.15">
      <c r="B165" s="15">
        <v>112003</v>
      </c>
      <c r="C165" s="16" t="s">
        <v>11</v>
      </c>
      <c r="D165" s="26">
        <v>43483</v>
      </c>
      <c r="E165" s="16" t="s">
        <v>276</v>
      </c>
      <c r="F165" s="66"/>
      <c r="G165" s="17">
        <v>-512500</v>
      </c>
      <c r="H165" s="18">
        <f t="shared" si="2"/>
        <v>-512500</v>
      </c>
    </row>
    <row r="166" spans="2:8" s="13" customFormat="1" hidden="1" x14ac:dyDescent="0.15">
      <c r="B166" s="15">
        <v>141005</v>
      </c>
      <c r="C166" s="16" t="s">
        <v>36</v>
      </c>
      <c r="D166" s="26">
        <v>43483</v>
      </c>
      <c r="E166" s="16" t="s">
        <v>277</v>
      </c>
      <c r="F166" s="66">
        <v>51250</v>
      </c>
      <c r="G166" s="17"/>
      <c r="H166" s="18">
        <f t="shared" si="2"/>
        <v>51250</v>
      </c>
    </row>
    <row r="167" spans="2:8" s="13" customFormat="1" hidden="1" x14ac:dyDescent="0.15">
      <c r="B167" s="15">
        <v>112003</v>
      </c>
      <c r="C167" s="16" t="s">
        <v>11</v>
      </c>
      <c r="D167" s="26">
        <v>43483</v>
      </c>
      <c r="E167" s="16" t="s">
        <v>277</v>
      </c>
      <c r="F167" s="66"/>
      <c r="G167" s="17">
        <v>-51250</v>
      </c>
      <c r="H167" s="18">
        <f t="shared" si="2"/>
        <v>-51250</v>
      </c>
    </row>
    <row r="168" spans="2:8" s="13" customFormat="1" hidden="1" x14ac:dyDescent="0.15">
      <c r="B168" s="15">
        <v>912004</v>
      </c>
      <c r="C168" s="16" t="s">
        <v>205</v>
      </c>
      <c r="D168" s="26">
        <v>43483</v>
      </c>
      <c r="E168" s="16" t="s">
        <v>243</v>
      </c>
      <c r="F168" s="66">
        <v>5000</v>
      </c>
      <c r="G168" s="17"/>
      <c r="H168" s="18">
        <f t="shared" si="2"/>
        <v>5000</v>
      </c>
    </row>
    <row r="169" spans="2:8" s="13" customFormat="1" hidden="1" x14ac:dyDescent="0.15">
      <c r="B169" s="15">
        <v>112003</v>
      </c>
      <c r="C169" s="16" t="s">
        <v>11</v>
      </c>
      <c r="D169" s="26">
        <v>43483</v>
      </c>
      <c r="E169" s="16" t="s">
        <v>243</v>
      </c>
      <c r="F169" s="66"/>
      <c r="G169" s="17">
        <v>-5000</v>
      </c>
      <c r="H169" s="18">
        <f t="shared" si="2"/>
        <v>-5000</v>
      </c>
    </row>
    <row r="170" spans="2:8" s="13" customFormat="1" hidden="1" x14ac:dyDescent="0.15">
      <c r="B170" s="15">
        <v>711034</v>
      </c>
      <c r="C170" s="16" t="s">
        <v>183</v>
      </c>
      <c r="D170" s="26">
        <v>43483</v>
      </c>
      <c r="E170" s="16" t="s">
        <v>278</v>
      </c>
      <c r="F170" s="66">
        <v>4500000</v>
      </c>
      <c r="G170" s="17"/>
      <c r="H170" s="18">
        <f t="shared" si="2"/>
        <v>4500000</v>
      </c>
    </row>
    <row r="171" spans="2:8" s="13" customFormat="1" hidden="1" x14ac:dyDescent="0.15">
      <c r="B171" s="15">
        <v>112003</v>
      </c>
      <c r="C171" s="16" t="s">
        <v>11</v>
      </c>
      <c r="D171" s="26">
        <v>43483</v>
      </c>
      <c r="E171" s="16" t="s">
        <v>278</v>
      </c>
      <c r="F171" s="66"/>
      <c r="G171" s="17">
        <v>-4500000</v>
      </c>
      <c r="H171" s="18">
        <f t="shared" si="2"/>
        <v>-4500000</v>
      </c>
    </row>
    <row r="172" spans="2:8" s="13" customFormat="1" hidden="1" x14ac:dyDescent="0.15">
      <c r="B172" s="15">
        <v>112003</v>
      </c>
      <c r="C172" s="16" t="s">
        <v>11</v>
      </c>
      <c r="D172" s="26">
        <v>43483</v>
      </c>
      <c r="E172" s="16" t="s">
        <v>279</v>
      </c>
      <c r="F172" s="66">
        <v>90000</v>
      </c>
      <c r="G172" s="17"/>
      <c r="H172" s="18">
        <f t="shared" si="2"/>
        <v>90000</v>
      </c>
    </row>
    <row r="173" spans="2:8" s="13" customFormat="1" hidden="1" x14ac:dyDescent="0.15">
      <c r="B173" s="15">
        <v>214002</v>
      </c>
      <c r="C173" s="16" t="s">
        <v>91</v>
      </c>
      <c r="D173" s="26">
        <v>43483</v>
      </c>
      <c r="E173" s="16" t="s">
        <v>279</v>
      </c>
      <c r="F173" s="66"/>
      <c r="G173" s="17">
        <v>-90000</v>
      </c>
      <c r="H173" s="18">
        <f t="shared" si="2"/>
        <v>-90000</v>
      </c>
    </row>
    <row r="174" spans="2:8" s="13" customFormat="1" hidden="1" x14ac:dyDescent="0.15">
      <c r="B174" s="15">
        <v>912004</v>
      </c>
      <c r="C174" s="16" t="s">
        <v>205</v>
      </c>
      <c r="D174" s="26">
        <v>43483</v>
      </c>
      <c r="E174" s="16" t="s">
        <v>243</v>
      </c>
      <c r="F174" s="66">
        <v>5000</v>
      </c>
      <c r="G174" s="17"/>
      <c r="H174" s="18">
        <f t="shared" si="2"/>
        <v>5000</v>
      </c>
    </row>
    <row r="175" spans="2:8" s="13" customFormat="1" hidden="1" x14ac:dyDescent="0.15">
      <c r="B175" s="15">
        <v>112003</v>
      </c>
      <c r="C175" s="16" t="s">
        <v>11</v>
      </c>
      <c r="D175" s="26">
        <v>43483</v>
      </c>
      <c r="E175" s="16" t="s">
        <v>243</v>
      </c>
      <c r="F175" s="66"/>
      <c r="G175" s="17">
        <v>-5000</v>
      </c>
      <c r="H175" s="18">
        <f t="shared" si="2"/>
        <v>-5000</v>
      </c>
    </row>
    <row r="176" spans="2:8" s="13" customFormat="1" hidden="1" x14ac:dyDescent="0.15">
      <c r="B176" s="15">
        <v>212001</v>
      </c>
      <c r="C176" s="16" t="s">
        <v>85</v>
      </c>
      <c r="D176" s="26">
        <v>43483</v>
      </c>
      <c r="E176" s="16" t="s">
        <v>280</v>
      </c>
      <c r="F176" s="66">
        <v>36000000</v>
      </c>
      <c r="G176" s="17"/>
      <c r="H176" s="18">
        <f t="shared" si="2"/>
        <v>36000000</v>
      </c>
    </row>
    <row r="177" spans="2:8" s="13" customFormat="1" hidden="1" x14ac:dyDescent="0.15">
      <c r="B177" s="15">
        <v>142001</v>
      </c>
      <c r="C177" s="16" t="s">
        <v>39</v>
      </c>
      <c r="D177" s="26">
        <v>43483</v>
      </c>
      <c r="E177" s="16" t="s">
        <v>280</v>
      </c>
      <c r="F177" s="66"/>
      <c r="G177" s="17">
        <v>-3960000</v>
      </c>
      <c r="H177" s="18">
        <f t="shared" si="2"/>
        <v>-3960000</v>
      </c>
    </row>
    <row r="178" spans="2:8" s="13" customFormat="1" hidden="1" x14ac:dyDescent="0.15">
      <c r="B178" s="15">
        <v>112003</v>
      </c>
      <c r="C178" s="16" t="s">
        <v>11</v>
      </c>
      <c r="D178" s="26">
        <v>43483</v>
      </c>
      <c r="E178" s="16" t="s">
        <v>280</v>
      </c>
      <c r="F178" s="66"/>
      <c r="G178" s="17">
        <v>-32040000</v>
      </c>
      <c r="H178" s="18">
        <f t="shared" si="2"/>
        <v>-32040000</v>
      </c>
    </row>
    <row r="179" spans="2:8" s="13" customFormat="1" hidden="1" x14ac:dyDescent="0.15">
      <c r="B179" s="15">
        <v>141005</v>
      </c>
      <c r="C179" s="16" t="s">
        <v>36</v>
      </c>
      <c r="D179" s="26">
        <v>43483</v>
      </c>
      <c r="E179" s="16" t="s">
        <v>281</v>
      </c>
      <c r="F179" s="66">
        <v>3600000</v>
      </c>
      <c r="G179" s="17"/>
      <c r="H179" s="18">
        <f t="shared" si="2"/>
        <v>3600000</v>
      </c>
    </row>
    <row r="180" spans="2:8" s="13" customFormat="1" hidden="1" x14ac:dyDescent="0.15">
      <c r="B180" s="15">
        <v>112003</v>
      </c>
      <c r="C180" s="16" t="s">
        <v>11</v>
      </c>
      <c r="D180" s="26">
        <v>43483</v>
      </c>
      <c r="E180" s="16" t="s">
        <v>281</v>
      </c>
      <c r="F180" s="66"/>
      <c r="G180" s="17">
        <v>-3600000</v>
      </c>
      <c r="H180" s="18">
        <f t="shared" si="2"/>
        <v>-3600000</v>
      </c>
    </row>
    <row r="181" spans="2:8" s="13" customFormat="1" hidden="1" x14ac:dyDescent="0.15">
      <c r="B181" s="15">
        <v>912004</v>
      </c>
      <c r="C181" s="16" t="s">
        <v>205</v>
      </c>
      <c r="D181" s="26">
        <v>43483</v>
      </c>
      <c r="E181" s="16" t="s">
        <v>243</v>
      </c>
      <c r="F181" s="66">
        <v>5000</v>
      </c>
      <c r="G181" s="17"/>
      <c r="H181" s="18">
        <f t="shared" si="2"/>
        <v>5000</v>
      </c>
    </row>
    <row r="182" spans="2:8" s="13" customFormat="1" hidden="1" x14ac:dyDescent="0.15">
      <c r="B182" s="15">
        <v>112003</v>
      </c>
      <c r="C182" s="16" t="s">
        <v>11</v>
      </c>
      <c r="D182" s="26">
        <v>43483</v>
      </c>
      <c r="E182" s="16" t="s">
        <v>243</v>
      </c>
      <c r="F182" s="66"/>
      <c r="G182" s="17">
        <v>-5000</v>
      </c>
      <c r="H182" s="18">
        <f t="shared" si="2"/>
        <v>-5000</v>
      </c>
    </row>
    <row r="183" spans="2:8" s="13" customFormat="1" hidden="1" x14ac:dyDescent="0.15">
      <c r="B183" s="15">
        <v>112003</v>
      </c>
      <c r="C183" s="16" t="s">
        <v>11</v>
      </c>
      <c r="D183" s="26">
        <v>43483</v>
      </c>
      <c r="E183" s="16" t="s">
        <v>282</v>
      </c>
      <c r="F183" s="66">
        <v>11400000</v>
      </c>
      <c r="G183" s="17"/>
      <c r="H183" s="18">
        <f t="shared" si="2"/>
        <v>11400000</v>
      </c>
    </row>
    <row r="184" spans="2:8" s="13" customFormat="1" hidden="1" x14ac:dyDescent="0.15">
      <c r="B184" s="15">
        <v>122001</v>
      </c>
      <c r="C184" s="16" t="s">
        <v>18</v>
      </c>
      <c r="D184" s="26">
        <v>43483</v>
      </c>
      <c r="E184" s="16" t="s">
        <v>282</v>
      </c>
      <c r="F184" s="66"/>
      <c r="G184" s="17">
        <v>-11400000</v>
      </c>
      <c r="H184" s="18">
        <f t="shared" si="2"/>
        <v>-11400000</v>
      </c>
    </row>
    <row r="185" spans="2:8" s="13" customFormat="1" hidden="1" x14ac:dyDescent="0.15">
      <c r="B185" s="15">
        <v>711034</v>
      </c>
      <c r="C185" s="16" t="s">
        <v>183</v>
      </c>
      <c r="D185" s="26">
        <v>43483</v>
      </c>
      <c r="E185" s="16" t="s">
        <v>283</v>
      </c>
      <c r="F185" s="66">
        <v>1176500</v>
      </c>
      <c r="G185" s="17"/>
      <c r="H185" s="18">
        <f t="shared" si="2"/>
        <v>1176500</v>
      </c>
    </row>
    <row r="186" spans="2:8" s="13" customFormat="1" hidden="1" x14ac:dyDescent="0.15">
      <c r="B186" s="15">
        <v>112003</v>
      </c>
      <c r="C186" s="16" t="s">
        <v>11</v>
      </c>
      <c r="D186" s="26">
        <v>43483</v>
      </c>
      <c r="E186" s="16" t="s">
        <v>283</v>
      </c>
      <c r="F186" s="66"/>
      <c r="G186" s="17">
        <v>-1176500</v>
      </c>
      <c r="H186" s="18">
        <f t="shared" si="2"/>
        <v>-1176500</v>
      </c>
    </row>
    <row r="187" spans="2:8" s="13" customFormat="1" hidden="1" x14ac:dyDescent="0.15">
      <c r="B187" s="15">
        <v>611015</v>
      </c>
      <c r="C187" s="16" t="s">
        <v>154</v>
      </c>
      <c r="D187" s="26">
        <v>43486</v>
      </c>
      <c r="E187" s="16" t="s">
        <v>284</v>
      </c>
      <c r="F187" s="66">
        <v>319000</v>
      </c>
      <c r="G187" s="17"/>
      <c r="H187" s="18">
        <f t="shared" si="2"/>
        <v>319000</v>
      </c>
    </row>
    <row r="188" spans="2:8" s="13" customFormat="1" hidden="1" x14ac:dyDescent="0.15">
      <c r="B188" s="15">
        <v>112003</v>
      </c>
      <c r="C188" s="16" t="s">
        <v>11</v>
      </c>
      <c r="D188" s="26">
        <v>43486</v>
      </c>
      <c r="E188" s="16" t="s">
        <v>284</v>
      </c>
      <c r="F188" s="66"/>
      <c r="G188" s="17">
        <v>-319000</v>
      </c>
      <c r="H188" s="18">
        <f t="shared" si="2"/>
        <v>-319000</v>
      </c>
    </row>
    <row r="189" spans="2:8" s="13" customFormat="1" hidden="1" x14ac:dyDescent="0.15">
      <c r="B189" s="15">
        <v>611014</v>
      </c>
      <c r="C189" s="16" t="s">
        <v>153</v>
      </c>
      <c r="D189" s="26">
        <v>43486</v>
      </c>
      <c r="E189" s="16" t="s">
        <v>285</v>
      </c>
      <c r="F189" s="66">
        <v>1480389</v>
      </c>
      <c r="G189" s="17"/>
      <c r="H189" s="18">
        <f t="shared" si="2"/>
        <v>1480389</v>
      </c>
    </row>
    <row r="190" spans="2:8" s="13" customFormat="1" hidden="1" x14ac:dyDescent="0.15">
      <c r="B190" s="15">
        <v>112003</v>
      </c>
      <c r="C190" s="16" t="s">
        <v>11</v>
      </c>
      <c r="D190" s="26">
        <v>43486</v>
      </c>
      <c r="E190" s="16" t="s">
        <v>285</v>
      </c>
      <c r="F190" s="66"/>
      <c r="G190" s="17">
        <v>-1480389</v>
      </c>
      <c r="H190" s="18">
        <f t="shared" si="2"/>
        <v>-1480389</v>
      </c>
    </row>
    <row r="191" spans="2:8" s="13" customFormat="1" hidden="1" x14ac:dyDescent="0.15">
      <c r="B191" s="15">
        <v>811015</v>
      </c>
      <c r="C191" s="16" t="s">
        <v>154</v>
      </c>
      <c r="D191" s="26">
        <v>43486</v>
      </c>
      <c r="E191" s="16" t="s">
        <v>286</v>
      </c>
      <c r="F191" s="66">
        <v>46500</v>
      </c>
      <c r="G191" s="17"/>
      <c r="H191" s="18">
        <f t="shared" si="2"/>
        <v>46500</v>
      </c>
    </row>
    <row r="192" spans="2:8" s="13" customFormat="1" hidden="1" x14ac:dyDescent="0.15">
      <c r="B192" s="15">
        <v>112003</v>
      </c>
      <c r="C192" s="16" t="s">
        <v>11</v>
      </c>
      <c r="D192" s="26">
        <v>43486</v>
      </c>
      <c r="E192" s="16" t="s">
        <v>286</v>
      </c>
      <c r="F192" s="66"/>
      <c r="G192" s="17">
        <v>-46500</v>
      </c>
      <c r="H192" s="18">
        <f t="shared" si="2"/>
        <v>-46500</v>
      </c>
    </row>
    <row r="193" spans="2:8" s="13" customFormat="1" hidden="1" x14ac:dyDescent="0.15">
      <c r="B193" s="15">
        <v>811015</v>
      </c>
      <c r="C193" s="16" t="s">
        <v>154</v>
      </c>
      <c r="D193" s="26">
        <v>43486</v>
      </c>
      <c r="E193" s="16" t="s">
        <v>287</v>
      </c>
      <c r="F193" s="66">
        <v>361552</v>
      </c>
      <c r="G193" s="17"/>
      <c r="H193" s="18">
        <f t="shared" si="2"/>
        <v>361552</v>
      </c>
    </row>
    <row r="194" spans="2:8" s="13" customFormat="1" hidden="1" x14ac:dyDescent="0.15">
      <c r="B194" s="15">
        <v>112003</v>
      </c>
      <c r="C194" s="16" t="s">
        <v>11</v>
      </c>
      <c r="D194" s="26">
        <v>43486</v>
      </c>
      <c r="E194" s="16" t="s">
        <v>287</v>
      </c>
      <c r="F194" s="66"/>
      <c r="G194" s="17">
        <v>-361552</v>
      </c>
      <c r="H194" s="18">
        <f t="shared" si="2"/>
        <v>-361552</v>
      </c>
    </row>
    <row r="195" spans="2:8" s="13" customFormat="1" hidden="1" x14ac:dyDescent="0.15">
      <c r="B195" s="15">
        <v>811015</v>
      </c>
      <c r="C195" s="16" t="s">
        <v>154</v>
      </c>
      <c r="D195" s="26">
        <v>43486</v>
      </c>
      <c r="E195" s="16" t="s">
        <v>288</v>
      </c>
      <c r="F195" s="66">
        <v>379500</v>
      </c>
      <c r="G195" s="17"/>
      <c r="H195" s="18">
        <f t="shared" si="2"/>
        <v>379500</v>
      </c>
    </row>
    <row r="196" spans="2:8" s="13" customFormat="1" hidden="1" x14ac:dyDescent="0.15">
      <c r="B196" s="15">
        <v>112003</v>
      </c>
      <c r="C196" s="16" t="s">
        <v>11</v>
      </c>
      <c r="D196" s="26">
        <v>43486</v>
      </c>
      <c r="E196" s="16" t="s">
        <v>288</v>
      </c>
      <c r="F196" s="66"/>
      <c r="G196" s="17">
        <v>-379500</v>
      </c>
      <c r="H196" s="18">
        <f t="shared" si="2"/>
        <v>-379500</v>
      </c>
    </row>
    <row r="197" spans="2:8" s="13" customFormat="1" hidden="1" x14ac:dyDescent="0.15">
      <c r="B197" s="15">
        <v>811015</v>
      </c>
      <c r="C197" s="16" t="s">
        <v>154</v>
      </c>
      <c r="D197" s="26">
        <v>43486</v>
      </c>
      <c r="E197" s="16" t="s">
        <v>289</v>
      </c>
      <c r="F197" s="66">
        <v>379500</v>
      </c>
      <c r="G197" s="17"/>
      <c r="H197" s="18">
        <f t="shared" si="2"/>
        <v>379500</v>
      </c>
    </row>
    <row r="198" spans="2:8" s="13" customFormat="1" hidden="1" x14ac:dyDescent="0.15">
      <c r="B198" s="15">
        <v>112003</v>
      </c>
      <c r="C198" s="16" t="s">
        <v>11</v>
      </c>
      <c r="D198" s="26">
        <v>43486</v>
      </c>
      <c r="E198" s="16" t="s">
        <v>289</v>
      </c>
      <c r="F198" s="66"/>
      <c r="G198" s="17">
        <v>-379500</v>
      </c>
      <c r="H198" s="18">
        <f t="shared" si="2"/>
        <v>-379500</v>
      </c>
    </row>
    <row r="199" spans="2:8" s="13" customFormat="1" hidden="1" x14ac:dyDescent="0.15">
      <c r="B199" s="15">
        <v>811015</v>
      </c>
      <c r="C199" s="16" t="s">
        <v>154</v>
      </c>
      <c r="D199" s="26">
        <v>43486</v>
      </c>
      <c r="E199" s="16" t="s">
        <v>290</v>
      </c>
      <c r="F199" s="66">
        <v>52000</v>
      </c>
      <c r="G199" s="17"/>
      <c r="H199" s="18">
        <f t="shared" si="2"/>
        <v>52000</v>
      </c>
    </row>
    <row r="200" spans="2:8" s="13" customFormat="1" hidden="1" x14ac:dyDescent="0.15">
      <c r="B200" s="15">
        <v>112003</v>
      </c>
      <c r="C200" s="16" t="s">
        <v>11</v>
      </c>
      <c r="D200" s="26">
        <v>43486</v>
      </c>
      <c r="E200" s="16" t="s">
        <v>290</v>
      </c>
      <c r="F200" s="66"/>
      <c r="G200" s="17">
        <v>-52000</v>
      </c>
      <c r="H200" s="18">
        <f t="shared" si="2"/>
        <v>-52000</v>
      </c>
    </row>
    <row r="201" spans="2:8" s="13" customFormat="1" hidden="1" x14ac:dyDescent="0.15">
      <c r="B201" s="15">
        <v>811015</v>
      </c>
      <c r="C201" s="16" t="s">
        <v>154</v>
      </c>
      <c r="D201" s="26">
        <v>43486</v>
      </c>
      <c r="E201" s="16" t="s">
        <v>291</v>
      </c>
      <c r="F201" s="66">
        <v>52000</v>
      </c>
      <c r="G201" s="17"/>
      <c r="H201" s="18">
        <f t="shared" si="2"/>
        <v>52000</v>
      </c>
    </row>
    <row r="202" spans="2:8" s="13" customFormat="1" hidden="1" x14ac:dyDescent="0.15">
      <c r="B202" s="15">
        <v>112003</v>
      </c>
      <c r="C202" s="16" t="s">
        <v>11</v>
      </c>
      <c r="D202" s="26">
        <v>43486</v>
      </c>
      <c r="E202" s="16" t="s">
        <v>291</v>
      </c>
      <c r="F202" s="66"/>
      <c r="G202" s="17">
        <v>-52000</v>
      </c>
      <c r="H202" s="18">
        <f t="shared" si="2"/>
        <v>-52000</v>
      </c>
    </row>
    <row r="203" spans="2:8" s="13" customFormat="1" hidden="1" x14ac:dyDescent="0.15">
      <c r="B203" s="15">
        <v>611014</v>
      </c>
      <c r="C203" s="16" t="s">
        <v>153</v>
      </c>
      <c r="D203" s="26">
        <v>43486</v>
      </c>
      <c r="E203" s="16" t="s">
        <v>292</v>
      </c>
      <c r="F203" s="66">
        <v>3178287</v>
      </c>
      <c r="G203" s="17"/>
      <c r="H203" s="18">
        <f t="shared" si="2"/>
        <v>3178287</v>
      </c>
    </row>
    <row r="204" spans="2:8" s="13" customFormat="1" hidden="1" x14ac:dyDescent="0.15">
      <c r="B204" s="15">
        <v>112003</v>
      </c>
      <c r="C204" s="16" t="s">
        <v>11</v>
      </c>
      <c r="D204" s="26">
        <v>43486</v>
      </c>
      <c r="E204" s="16" t="s">
        <v>292</v>
      </c>
      <c r="F204" s="66"/>
      <c r="G204" s="17">
        <v>-3178287</v>
      </c>
      <c r="H204" s="18">
        <f t="shared" si="2"/>
        <v>-3178287</v>
      </c>
    </row>
    <row r="205" spans="2:8" s="13" customFormat="1" hidden="1" x14ac:dyDescent="0.15">
      <c r="B205" s="15">
        <v>611014</v>
      </c>
      <c r="C205" s="16" t="s">
        <v>153</v>
      </c>
      <c r="D205" s="26">
        <v>43486</v>
      </c>
      <c r="E205" s="16" t="s">
        <v>293</v>
      </c>
      <c r="F205" s="66">
        <v>31654</v>
      </c>
      <c r="G205" s="17"/>
      <c r="H205" s="18">
        <f t="shared" si="2"/>
        <v>31654</v>
      </c>
    </row>
    <row r="206" spans="2:8" s="13" customFormat="1" hidden="1" x14ac:dyDescent="0.15">
      <c r="B206" s="15">
        <v>112003</v>
      </c>
      <c r="C206" s="16" t="s">
        <v>11</v>
      </c>
      <c r="D206" s="26">
        <v>43486</v>
      </c>
      <c r="E206" s="16" t="s">
        <v>293</v>
      </c>
      <c r="F206" s="66"/>
      <c r="G206" s="17">
        <v>-31654</v>
      </c>
      <c r="H206" s="18">
        <f t="shared" si="2"/>
        <v>-31654</v>
      </c>
    </row>
    <row r="207" spans="2:8" s="13" customFormat="1" hidden="1" x14ac:dyDescent="0.15">
      <c r="B207" s="15">
        <v>112003</v>
      </c>
      <c r="C207" s="16" t="s">
        <v>11</v>
      </c>
      <c r="D207" s="26">
        <v>43486</v>
      </c>
      <c r="E207" s="16" t="s">
        <v>294</v>
      </c>
      <c r="F207" s="66">
        <v>86118755</v>
      </c>
      <c r="G207" s="17"/>
      <c r="H207" s="18">
        <f t="shared" si="2"/>
        <v>86118755</v>
      </c>
    </row>
    <row r="208" spans="2:8" s="13" customFormat="1" hidden="1" x14ac:dyDescent="0.15">
      <c r="B208" s="15">
        <v>122001</v>
      </c>
      <c r="C208" s="16" t="s">
        <v>18</v>
      </c>
      <c r="D208" s="26">
        <v>43486</v>
      </c>
      <c r="E208" s="16" t="s">
        <v>294</v>
      </c>
      <c r="F208" s="66"/>
      <c r="G208" s="17">
        <v>-86118755</v>
      </c>
      <c r="H208" s="18">
        <f t="shared" si="2"/>
        <v>-86118755</v>
      </c>
    </row>
    <row r="209" spans="2:8" s="13" customFormat="1" hidden="1" x14ac:dyDescent="0.15">
      <c r="B209" s="15">
        <v>112003</v>
      </c>
      <c r="C209" s="16" t="s">
        <v>11</v>
      </c>
      <c r="D209" s="26">
        <v>43486</v>
      </c>
      <c r="E209" s="16" t="s">
        <v>295</v>
      </c>
      <c r="F209" s="66">
        <v>1000000</v>
      </c>
      <c r="G209" s="17"/>
      <c r="H209" s="18">
        <f t="shared" si="2"/>
        <v>1000000</v>
      </c>
    </row>
    <row r="210" spans="2:8" s="13" customFormat="1" hidden="1" x14ac:dyDescent="0.15">
      <c r="B210" s="15">
        <v>122001</v>
      </c>
      <c r="C210" s="16" t="s">
        <v>18</v>
      </c>
      <c r="D210" s="26">
        <v>43486</v>
      </c>
      <c r="E210" s="16" t="s">
        <v>295</v>
      </c>
      <c r="F210" s="66"/>
      <c r="G210" s="17">
        <v>-1000000</v>
      </c>
      <c r="H210" s="18">
        <f t="shared" si="2"/>
        <v>-1000000</v>
      </c>
    </row>
    <row r="211" spans="2:8" s="13" customFormat="1" hidden="1" x14ac:dyDescent="0.15">
      <c r="B211" s="15">
        <v>141002</v>
      </c>
      <c r="C211" s="16" t="s">
        <v>33</v>
      </c>
      <c r="D211" s="26">
        <v>43487</v>
      </c>
      <c r="E211" s="16" t="s">
        <v>296</v>
      </c>
      <c r="F211" s="66">
        <v>24081000</v>
      </c>
      <c r="G211" s="17"/>
      <c r="H211" s="18">
        <f t="shared" si="2"/>
        <v>24081000</v>
      </c>
    </row>
    <row r="212" spans="2:8" s="13" customFormat="1" hidden="1" x14ac:dyDescent="0.15">
      <c r="B212" s="15">
        <v>112003</v>
      </c>
      <c r="C212" s="16" t="s">
        <v>11</v>
      </c>
      <c r="D212" s="26">
        <v>43487</v>
      </c>
      <c r="E212" s="16" t="s">
        <v>296</v>
      </c>
      <c r="F212" s="66"/>
      <c r="G212" s="17">
        <v>-24081000</v>
      </c>
      <c r="H212" s="18">
        <f t="shared" si="2"/>
        <v>-24081000</v>
      </c>
    </row>
    <row r="213" spans="2:8" s="13" customFormat="1" hidden="1" x14ac:dyDescent="0.15">
      <c r="B213" s="15">
        <v>112003</v>
      </c>
      <c r="C213" s="16" t="s">
        <v>11</v>
      </c>
      <c r="D213" s="26">
        <v>43488</v>
      </c>
      <c r="E213" s="16" t="s">
        <v>297</v>
      </c>
      <c r="F213" s="66">
        <v>875000</v>
      </c>
      <c r="G213" s="17"/>
      <c r="H213" s="18">
        <f t="shared" si="2"/>
        <v>875000</v>
      </c>
    </row>
    <row r="214" spans="2:8" s="13" customFormat="1" hidden="1" x14ac:dyDescent="0.15">
      <c r="B214" s="15">
        <v>122001</v>
      </c>
      <c r="C214" s="16" t="s">
        <v>18</v>
      </c>
      <c r="D214" s="26">
        <v>43488</v>
      </c>
      <c r="E214" s="16" t="s">
        <v>297</v>
      </c>
      <c r="F214" s="66"/>
      <c r="G214" s="17">
        <v>-875000</v>
      </c>
      <c r="H214" s="18">
        <f t="shared" si="2"/>
        <v>-875000</v>
      </c>
    </row>
    <row r="215" spans="2:8" s="13" customFormat="1" hidden="1" x14ac:dyDescent="0.15">
      <c r="B215" s="15">
        <v>212001</v>
      </c>
      <c r="C215" s="16" t="s">
        <v>85</v>
      </c>
      <c r="D215" s="26">
        <v>43488</v>
      </c>
      <c r="E215" s="16" t="s">
        <v>298</v>
      </c>
      <c r="F215" s="66">
        <v>60692363</v>
      </c>
      <c r="G215" s="17"/>
      <c r="H215" s="18">
        <f t="shared" si="2"/>
        <v>60692363</v>
      </c>
    </row>
    <row r="216" spans="2:8" s="13" customFormat="1" hidden="1" x14ac:dyDescent="0.15">
      <c r="B216" s="15">
        <v>112003</v>
      </c>
      <c r="C216" s="16" t="s">
        <v>11</v>
      </c>
      <c r="D216" s="26">
        <v>43488</v>
      </c>
      <c r="E216" s="16" t="s">
        <v>298</v>
      </c>
      <c r="F216" s="66"/>
      <c r="G216" s="17">
        <v>-60692363</v>
      </c>
      <c r="H216" s="18">
        <f t="shared" si="2"/>
        <v>-60692363</v>
      </c>
    </row>
    <row r="217" spans="2:8" s="13" customFormat="1" hidden="1" x14ac:dyDescent="0.15">
      <c r="B217" s="15">
        <v>811020</v>
      </c>
      <c r="C217" s="16" t="s">
        <v>178</v>
      </c>
      <c r="D217" s="26">
        <v>43489</v>
      </c>
      <c r="E217" s="16" t="s">
        <v>299</v>
      </c>
      <c r="F217" s="66">
        <v>510000</v>
      </c>
      <c r="G217" s="17"/>
      <c r="H217" s="18">
        <f t="shared" si="2"/>
        <v>510000</v>
      </c>
    </row>
    <row r="218" spans="2:8" s="13" customFormat="1" hidden="1" x14ac:dyDescent="0.15">
      <c r="B218" s="15">
        <v>112003</v>
      </c>
      <c r="C218" s="16" t="s">
        <v>11</v>
      </c>
      <c r="D218" s="26">
        <v>43489</v>
      </c>
      <c r="E218" s="16" t="s">
        <v>299</v>
      </c>
      <c r="F218" s="66"/>
      <c r="G218" s="17">
        <v>-510000</v>
      </c>
      <c r="H218" s="18">
        <f t="shared" si="2"/>
        <v>-510000</v>
      </c>
    </row>
    <row r="219" spans="2:8" s="13" customFormat="1" hidden="1" x14ac:dyDescent="0.15">
      <c r="B219" s="15">
        <v>912004</v>
      </c>
      <c r="C219" s="16" t="s">
        <v>205</v>
      </c>
      <c r="D219" s="26">
        <v>43489</v>
      </c>
      <c r="E219" s="16" t="s">
        <v>243</v>
      </c>
      <c r="F219" s="66">
        <v>5000</v>
      </c>
      <c r="G219" s="17"/>
      <c r="H219" s="18">
        <f t="shared" si="2"/>
        <v>5000</v>
      </c>
    </row>
    <row r="220" spans="2:8" s="13" customFormat="1" hidden="1" x14ac:dyDescent="0.15">
      <c r="B220" s="15">
        <v>112003</v>
      </c>
      <c r="C220" s="16" t="s">
        <v>11</v>
      </c>
      <c r="D220" s="26">
        <v>43489</v>
      </c>
      <c r="E220" s="16" t="s">
        <v>243</v>
      </c>
      <c r="F220" s="66"/>
      <c r="G220" s="17">
        <v>-5000</v>
      </c>
      <c r="H220" s="18">
        <f t="shared" si="2"/>
        <v>-5000</v>
      </c>
    </row>
    <row r="221" spans="2:8" s="13" customFormat="1" hidden="1" x14ac:dyDescent="0.15">
      <c r="B221" s="15">
        <v>811022</v>
      </c>
      <c r="C221" s="16" t="s">
        <v>160</v>
      </c>
      <c r="D221" s="26">
        <v>43489</v>
      </c>
      <c r="E221" s="16" t="s">
        <v>300</v>
      </c>
      <c r="F221" s="66">
        <v>250000</v>
      </c>
      <c r="G221" s="17"/>
      <c r="H221" s="18">
        <f t="shared" si="2"/>
        <v>250000</v>
      </c>
    </row>
    <row r="222" spans="2:8" s="13" customFormat="1" hidden="1" x14ac:dyDescent="0.15">
      <c r="B222" s="15">
        <v>112003</v>
      </c>
      <c r="C222" s="16" t="s">
        <v>11</v>
      </c>
      <c r="D222" s="26">
        <v>43489</v>
      </c>
      <c r="E222" s="16" t="s">
        <v>300</v>
      </c>
      <c r="F222" s="66"/>
      <c r="G222" s="17">
        <v>-250000</v>
      </c>
      <c r="H222" s="18">
        <f t="shared" si="2"/>
        <v>-250000</v>
      </c>
    </row>
    <row r="223" spans="2:8" s="13" customFormat="1" hidden="1" x14ac:dyDescent="0.15">
      <c r="B223" s="15">
        <v>611002</v>
      </c>
      <c r="C223" s="16" t="s">
        <v>141</v>
      </c>
      <c r="D223" s="26">
        <v>43489</v>
      </c>
      <c r="E223" s="16" t="s">
        <v>301</v>
      </c>
      <c r="F223" s="66">
        <v>1375000</v>
      </c>
      <c r="G223" s="17"/>
      <c r="H223" s="18">
        <f t="shared" si="2"/>
        <v>1375000</v>
      </c>
    </row>
    <row r="224" spans="2:8" s="13" customFormat="1" hidden="1" x14ac:dyDescent="0.15">
      <c r="B224" s="15">
        <v>112003</v>
      </c>
      <c r="C224" s="16" t="s">
        <v>11</v>
      </c>
      <c r="D224" s="26">
        <v>43489</v>
      </c>
      <c r="E224" s="16" t="s">
        <v>301</v>
      </c>
      <c r="F224" s="66"/>
      <c r="G224" s="17">
        <v>-1375000</v>
      </c>
      <c r="H224" s="18">
        <f t="shared" ref="H224:H287" si="3">F224+G224</f>
        <v>-1375000</v>
      </c>
    </row>
    <row r="225" spans="2:8" s="13" customFormat="1" hidden="1" x14ac:dyDescent="0.15">
      <c r="B225" s="15">
        <v>811012</v>
      </c>
      <c r="C225" s="16" t="s">
        <v>151</v>
      </c>
      <c r="D225" s="26">
        <v>43489</v>
      </c>
      <c r="E225" s="16" t="s">
        <v>302</v>
      </c>
      <c r="F225" s="66">
        <v>145000</v>
      </c>
      <c r="G225" s="17"/>
      <c r="H225" s="18">
        <f t="shared" si="3"/>
        <v>145000</v>
      </c>
    </row>
    <row r="226" spans="2:8" s="13" customFormat="1" hidden="1" x14ac:dyDescent="0.15">
      <c r="B226" s="15">
        <v>112003</v>
      </c>
      <c r="C226" s="16" t="s">
        <v>11</v>
      </c>
      <c r="D226" s="26">
        <v>43489</v>
      </c>
      <c r="E226" s="16" t="s">
        <v>302</v>
      </c>
      <c r="F226" s="66"/>
      <c r="G226" s="17">
        <v>-145000</v>
      </c>
      <c r="H226" s="18">
        <f t="shared" si="3"/>
        <v>-145000</v>
      </c>
    </row>
    <row r="227" spans="2:8" s="13" customFormat="1" hidden="1" x14ac:dyDescent="0.15">
      <c r="B227" s="15">
        <v>611003</v>
      </c>
      <c r="C227" s="16" t="s">
        <v>142</v>
      </c>
      <c r="D227" s="26">
        <v>43489</v>
      </c>
      <c r="E227" s="16" t="s">
        <v>303</v>
      </c>
      <c r="F227" s="66">
        <v>1257000</v>
      </c>
      <c r="G227" s="17"/>
      <c r="H227" s="18">
        <f t="shared" si="3"/>
        <v>1257000</v>
      </c>
    </row>
    <row r="228" spans="2:8" s="13" customFormat="1" hidden="1" x14ac:dyDescent="0.15">
      <c r="B228" s="15">
        <v>912004</v>
      </c>
      <c r="C228" s="16" t="s">
        <v>205</v>
      </c>
      <c r="D228" s="26">
        <v>43489</v>
      </c>
      <c r="E228" s="16" t="s">
        <v>304</v>
      </c>
      <c r="F228" s="66">
        <v>392500</v>
      </c>
      <c r="G228" s="17"/>
      <c r="H228" s="18">
        <f t="shared" si="3"/>
        <v>392500</v>
      </c>
    </row>
    <row r="229" spans="2:8" s="13" customFormat="1" hidden="1" x14ac:dyDescent="0.15">
      <c r="B229" s="15">
        <v>112003</v>
      </c>
      <c r="C229" s="16" t="s">
        <v>11</v>
      </c>
      <c r="D229" s="26">
        <v>43489</v>
      </c>
      <c r="E229" s="16" t="s">
        <v>305</v>
      </c>
      <c r="F229" s="66"/>
      <c r="G229" s="17">
        <v>-1649500</v>
      </c>
      <c r="H229" s="18">
        <f t="shared" si="3"/>
        <v>-1649500</v>
      </c>
    </row>
    <row r="230" spans="2:8" s="13" customFormat="1" hidden="1" x14ac:dyDescent="0.15">
      <c r="B230" s="15">
        <v>912004</v>
      </c>
      <c r="C230" s="16" t="s">
        <v>205</v>
      </c>
      <c r="D230" s="26">
        <v>43489</v>
      </c>
      <c r="E230" s="16" t="s">
        <v>243</v>
      </c>
      <c r="F230" s="66">
        <v>5000</v>
      </c>
      <c r="G230" s="17"/>
      <c r="H230" s="18">
        <f t="shared" si="3"/>
        <v>5000</v>
      </c>
    </row>
    <row r="231" spans="2:8" s="13" customFormat="1" hidden="1" x14ac:dyDescent="0.15">
      <c r="B231" s="15">
        <v>112003</v>
      </c>
      <c r="C231" s="16" t="s">
        <v>11</v>
      </c>
      <c r="D231" s="26">
        <v>43489</v>
      </c>
      <c r="E231" s="16" t="s">
        <v>243</v>
      </c>
      <c r="F231" s="66"/>
      <c r="G231" s="17">
        <v>-5000</v>
      </c>
      <c r="H231" s="18">
        <f t="shared" si="3"/>
        <v>-5000</v>
      </c>
    </row>
    <row r="232" spans="2:8" s="13" customFormat="1" hidden="1" x14ac:dyDescent="0.15">
      <c r="B232" s="15">
        <v>112003</v>
      </c>
      <c r="C232" s="16" t="s">
        <v>11</v>
      </c>
      <c r="D232" s="26">
        <v>43489</v>
      </c>
      <c r="E232" s="16" t="s">
        <v>306</v>
      </c>
      <c r="F232" s="66">
        <v>1520000</v>
      </c>
      <c r="G232" s="17"/>
      <c r="H232" s="18">
        <f t="shared" si="3"/>
        <v>1520000</v>
      </c>
    </row>
    <row r="233" spans="2:8" s="13" customFormat="1" hidden="1" x14ac:dyDescent="0.15">
      <c r="B233" s="15">
        <v>122001</v>
      </c>
      <c r="C233" s="16" t="s">
        <v>18</v>
      </c>
      <c r="D233" s="26">
        <v>43489</v>
      </c>
      <c r="E233" s="16" t="s">
        <v>306</v>
      </c>
      <c r="F233" s="66"/>
      <c r="G233" s="17">
        <v>-1520000</v>
      </c>
      <c r="H233" s="18">
        <f t="shared" si="3"/>
        <v>-1520000</v>
      </c>
    </row>
    <row r="234" spans="2:8" s="13" customFormat="1" hidden="1" x14ac:dyDescent="0.15">
      <c r="B234" s="15">
        <v>811035</v>
      </c>
      <c r="C234" s="16" t="s">
        <v>194</v>
      </c>
      <c r="D234" s="26">
        <v>43490</v>
      </c>
      <c r="E234" s="16" t="s">
        <v>307</v>
      </c>
      <c r="F234" s="66">
        <v>4704000</v>
      </c>
      <c r="G234" s="17"/>
      <c r="H234" s="18">
        <f t="shared" si="3"/>
        <v>4704000</v>
      </c>
    </row>
    <row r="235" spans="2:8" s="13" customFormat="1" hidden="1" x14ac:dyDescent="0.15">
      <c r="B235" s="15">
        <v>112003</v>
      </c>
      <c r="C235" s="16" t="s">
        <v>11</v>
      </c>
      <c r="D235" s="26">
        <v>43490</v>
      </c>
      <c r="E235" s="16" t="s">
        <v>307</v>
      </c>
      <c r="F235" s="66"/>
      <c r="G235" s="17">
        <v>-4704000</v>
      </c>
      <c r="H235" s="18">
        <f t="shared" si="3"/>
        <v>-4704000</v>
      </c>
    </row>
    <row r="236" spans="2:8" s="13" customFormat="1" hidden="1" x14ac:dyDescent="0.15">
      <c r="B236" s="15">
        <v>112003</v>
      </c>
      <c r="C236" s="16" t="s">
        <v>11</v>
      </c>
      <c r="D236" s="26">
        <v>43493</v>
      </c>
      <c r="E236" s="16" t="s">
        <v>308</v>
      </c>
      <c r="F236" s="66">
        <v>30149999</v>
      </c>
      <c r="G236" s="17"/>
      <c r="H236" s="18">
        <f t="shared" si="3"/>
        <v>30149999</v>
      </c>
    </row>
    <row r="237" spans="2:8" s="13" customFormat="1" hidden="1" x14ac:dyDescent="0.15">
      <c r="B237" s="15">
        <v>122001</v>
      </c>
      <c r="C237" s="16" t="s">
        <v>18</v>
      </c>
      <c r="D237" s="26">
        <v>43493</v>
      </c>
      <c r="E237" s="16" t="s">
        <v>308</v>
      </c>
      <c r="F237" s="66"/>
      <c r="G237" s="17">
        <v>-30149999</v>
      </c>
      <c r="H237" s="18">
        <f t="shared" si="3"/>
        <v>-30149999</v>
      </c>
    </row>
    <row r="238" spans="2:8" s="13" customFormat="1" hidden="1" x14ac:dyDescent="0.15">
      <c r="B238" s="15">
        <v>112003</v>
      </c>
      <c r="C238" s="16" t="s">
        <v>11</v>
      </c>
      <c r="D238" s="26">
        <v>43493</v>
      </c>
      <c r="E238" s="16" t="s">
        <v>309</v>
      </c>
      <c r="F238" s="66">
        <v>6885000</v>
      </c>
      <c r="G238" s="17"/>
      <c r="H238" s="18">
        <f t="shared" si="3"/>
        <v>6885000</v>
      </c>
    </row>
    <row r="239" spans="2:8" s="13" customFormat="1" hidden="1" x14ac:dyDescent="0.15">
      <c r="B239" s="15">
        <v>122001</v>
      </c>
      <c r="C239" s="16" t="s">
        <v>18</v>
      </c>
      <c r="D239" s="26">
        <v>43493</v>
      </c>
      <c r="E239" s="16" t="s">
        <v>309</v>
      </c>
      <c r="F239" s="66"/>
      <c r="G239" s="17">
        <v>-6885000</v>
      </c>
      <c r="H239" s="18">
        <f t="shared" si="3"/>
        <v>-6885000</v>
      </c>
    </row>
    <row r="240" spans="2:8" s="13" customFormat="1" hidden="1" x14ac:dyDescent="0.15">
      <c r="B240" s="15">
        <v>711005</v>
      </c>
      <c r="C240" s="16" t="s">
        <v>144</v>
      </c>
      <c r="D240" s="26">
        <v>43495</v>
      </c>
      <c r="E240" s="16" t="s">
        <v>310</v>
      </c>
      <c r="F240" s="66">
        <v>2100000</v>
      </c>
      <c r="G240" s="17"/>
      <c r="H240" s="18">
        <f t="shared" si="3"/>
        <v>2100000</v>
      </c>
    </row>
    <row r="241" spans="2:8" s="13" customFormat="1" hidden="1" x14ac:dyDescent="0.15">
      <c r="B241" s="15">
        <v>711005</v>
      </c>
      <c r="C241" s="16" t="s">
        <v>144</v>
      </c>
      <c r="D241" s="26">
        <v>43495</v>
      </c>
      <c r="E241" s="16" t="s">
        <v>311</v>
      </c>
      <c r="F241" s="66">
        <v>2000000</v>
      </c>
      <c r="G241" s="17"/>
      <c r="H241" s="18">
        <f t="shared" si="3"/>
        <v>2000000</v>
      </c>
    </row>
    <row r="242" spans="2:8" s="13" customFormat="1" hidden="1" x14ac:dyDescent="0.15">
      <c r="B242" s="15">
        <v>711005</v>
      </c>
      <c r="C242" s="16" t="s">
        <v>144</v>
      </c>
      <c r="D242" s="26">
        <v>43495</v>
      </c>
      <c r="E242" s="16" t="s">
        <v>312</v>
      </c>
      <c r="F242" s="66">
        <v>1500000</v>
      </c>
      <c r="G242" s="17"/>
      <c r="H242" s="18">
        <f t="shared" si="3"/>
        <v>1500000</v>
      </c>
    </row>
    <row r="243" spans="2:8" s="13" customFormat="1" hidden="1" x14ac:dyDescent="0.15">
      <c r="B243" s="15">
        <v>711005</v>
      </c>
      <c r="C243" s="16" t="s">
        <v>144</v>
      </c>
      <c r="D243" s="26">
        <v>43495</v>
      </c>
      <c r="E243" s="16" t="s">
        <v>313</v>
      </c>
      <c r="F243" s="66">
        <v>1500000</v>
      </c>
      <c r="G243" s="17"/>
      <c r="H243" s="18">
        <f t="shared" si="3"/>
        <v>1500000</v>
      </c>
    </row>
    <row r="244" spans="2:8" s="13" customFormat="1" hidden="1" x14ac:dyDescent="0.15">
      <c r="B244" s="15">
        <v>711005</v>
      </c>
      <c r="C244" s="16" t="s">
        <v>144</v>
      </c>
      <c r="D244" s="26">
        <v>43495</v>
      </c>
      <c r="E244" s="16" t="s">
        <v>314</v>
      </c>
      <c r="F244" s="66">
        <v>2000000</v>
      </c>
      <c r="G244" s="17"/>
      <c r="H244" s="18">
        <f t="shared" si="3"/>
        <v>2000000</v>
      </c>
    </row>
    <row r="245" spans="2:8" s="13" customFormat="1" hidden="1" x14ac:dyDescent="0.15">
      <c r="B245" s="15">
        <v>711010</v>
      </c>
      <c r="C245" s="16" t="s">
        <v>149</v>
      </c>
      <c r="D245" s="26">
        <v>43495</v>
      </c>
      <c r="E245" s="16" t="s">
        <v>315</v>
      </c>
      <c r="F245" s="66">
        <v>900000</v>
      </c>
      <c r="G245" s="17"/>
      <c r="H245" s="18">
        <f t="shared" si="3"/>
        <v>900000</v>
      </c>
    </row>
    <row r="246" spans="2:8" s="13" customFormat="1" hidden="1" x14ac:dyDescent="0.15">
      <c r="B246" s="15">
        <v>112003</v>
      </c>
      <c r="C246" s="16" t="s">
        <v>11</v>
      </c>
      <c r="D246" s="26">
        <v>43495</v>
      </c>
      <c r="E246" s="16" t="s">
        <v>316</v>
      </c>
      <c r="F246" s="66"/>
      <c r="G246" s="17">
        <v>-10000000</v>
      </c>
      <c r="H246" s="18">
        <f t="shared" si="3"/>
        <v>-10000000</v>
      </c>
    </row>
    <row r="247" spans="2:8" s="13" customFormat="1" hidden="1" x14ac:dyDescent="0.15">
      <c r="B247" s="15">
        <v>811005</v>
      </c>
      <c r="C247" s="16" t="s">
        <v>144</v>
      </c>
      <c r="D247" s="26">
        <v>43495</v>
      </c>
      <c r="E247" s="16" t="s">
        <v>317</v>
      </c>
      <c r="F247" s="66">
        <v>146281000</v>
      </c>
      <c r="G247" s="17"/>
      <c r="H247" s="18">
        <f t="shared" si="3"/>
        <v>146281000</v>
      </c>
    </row>
    <row r="248" spans="2:8" s="13" customFormat="1" hidden="1" x14ac:dyDescent="0.15">
      <c r="B248" s="15">
        <v>112003</v>
      </c>
      <c r="C248" s="16" t="s">
        <v>11</v>
      </c>
      <c r="D248" s="26">
        <v>43495</v>
      </c>
      <c r="E248" s="16" t="s">
        <v>317</v>
      </c>
      <c r="F248" s="66"/>
      <c r="G248" s="17">
        <v>-146281000</v>
      </c>
      <c r="H248" s="18">
        <f t="shared" si="3"/>
        <v>-146281000</v>
      </c>
    </row>
    <row r="249" spans="2:8" s="13" customFormat="1" hidden="1" x14ac:dyDescent="0.15">
      <c r="B249" s="15">
        <v>912004</v>
      </c>
      <c r="C249" s="16" t="s">
        <v>205</v>
      </c>
      <c r="D249" s="26">
        <v>43495</v>
      </c>
      <c r="E249" s="16" t="s">
        <v>243</v>
      </c>
      <c r="F249" s="66">
        <v>5000</v>
      </c>
      <c r="G249" s="17"/>
      <c r="H249" s="18">
        <f t="shared" si="3"/>
        <v>5000</v>
      </c>
    </row>
    <row r="250" spans="2:8" s="13" customFormat="1" hidden="1" x14ac:dyDescent="0.15">
      <c r="B250" s="15">
        <v>112003</v>
      </c>
      <c r="C250" s="16" t="s">
        <v>11</v>
      </c>
      <c r="D250" s="26">
        <v>43495</v>
      </c>
      <c r="E250" s="16" t="s">
        <v>243</v>
      </c>
      <c r="F250" s="66"/>
      <c r="G250" s="17">
        <v>-5000</v>
      </c>
      <c r="H250" s="18">
        <f t="shared" si="3"/>
        <v>-5000</v>
      </c>
    </row>
    <row r="251" spans="2:8" s="13" customFormat="1" hidden="1" x14ac:dyDescent="0.15">
      <c r="B251" s="15">
        <v>811010</v>
      </c>
      <c r="C251" s="16" t="s">
        <v>149</v>
      </c>
      <c r="D251" s="26">
        <v>43495</v>
      </c>
      <c r="E251" s="16" t="s">
        <v>318</v>
      </c>
      <c r="F251" s="66">
        <v>1000000</v>
      </c>
      <c r="G251" s="17"/>
      <c r="H251" s="18">
        <f t="shared" si="3"/>
        <v>1000000</v>
      </c>
    </row>
    <row r="252" spans="2:8" s="13" customFormat="1" hidden="1" x14ac:dyDescent="0.15">
      <c r="B252" s="15">
        <v>112003</v>
      </c>
      <c r="C252" s="16" t="s">
        <v>11</v>
      </c>
      <c r="D252" s="26">
        <v>43495</v>
      </c>
      <c r="E252" s="16" t="s">
        <v>318</v>
      </c>
      <c r="F252" s="66"/>
      <c r="G252" s="17">
        <v>-1000000</v>
      </c>
      <c r="H252" s="18">
        <f t="shared" si="3"/>
        <v>-1000000</v>
      </c>
    </row>
    <row r="253" spans="2:8" s="13" customFormat="1" hidden="1" x14ac:dyDescent="0.15">
      <c r="B253" s="15">
        <v>611010</v>
      </c>
      <c r="C253" s="16" t="s">
        <v>149</v>
      </c>
      <c r="D253" s="26">
        <v>43496</v>
      </c>
      <c r="E253" s="16" t="s">
        <v>319</v>
      </c>
      <c r="F253" s="66">
        <v>4000000</v>
      </c>
      <c r="G253" s="17"/>
      <c r="H253" s="18">
        <f t="shared" si="3"/>
        <v>4000000</v>
      </c>
    </row>
    <row r="254" spans="2:8" s="13" customFormat="1" hidden="1" x14ac:dyDescent="0.15">
      <c r="B254" s="15">
        <v>112003</v>
      </c>
      <c r="C254" s="16" t="s">
        <v>11</v>
      </c>
      <c r="D254" s="26">
        <v>43496</v>
      </c>
      <c r="E254" s="16" t="s">
        <v>319</v>
      </c>
      <c r="F254" s="66"/>
      <c r="G254" s="17">
        <v>-4000000</v>
      </c>
      <c r="H254" s="18">
        <f t="shared" si="3"/>
        <v>-4000000</v>
      </c>
    </row>
    <row r="255" spans="2:8" s="13" customFormat="1" hidden="1" x14ac:dyDescent="0.15">
      <c r="B255" s="15">
        <v>611005</v>
      </c>
      <c r="C255" s="16" t="s">
        <v>144</v>
      </c>
      <c r="D255" s="26">
        <v>43496</v>
      </c>
      <c r="E255" s="16" t="s">
        <v>320</v>
      </c>
      <c r="F255" s="66">
        <v>4500000</v>
      </c>
      <c r="G255" s="17"/>
      <c r="H255" s="18">
        <f t="shared" si="3"/>
        <v>4500000</v>
      </c>
    </row>
    <row r="256" spans="2:8" s="13" customFormat="1" hidden="1" x14ac:dyDescent="0.15">
      <c r="B256" s="15">
        <v>112003</v>
      </c>
      <c r="C256" s="16" t="s">
        <v>11</v>
      </c>
      <c r="D256" s="26">
        <v>43496</v>
      </c>
      <c r="E256" s="16" t="s">
        <v>320</v>
      </c>
      <c r="F256" s="66"/>
      <c r="G256" s="17">
        <v>-4500000</v>
      </c>
      <c r="H256" s="18">
        <f t="shared" si="3"/>
        <v>-4500000</v>
      </c>
    </row>
    <row r="257" spans="2:8" s="13" customFormat="1" hidden="1" x14ac:dyDescent="0.15">
      <c r="B257" s="15">
        <v>611005</v>
      </c>
      <c r="C257" s="16" t="s">
        <v>144</v>
      </c>
      <c r="D257" s="26">
        <v>43496</v>
      </c>
      <c r="E257" s="16" t="s">
        <v>321</v>
      </c>
      <c r="F257" s="66">
        <v>3500000</v>
      </c>
      <c r="G257" s="17"/>
      <c r="H257" s="18">
        <f t="shared" si="3"/>
        <v>3500000</v>
      </c>
    </row>
    <row r="258" spans="2:8" s="13" customFormat="1" hidden="1" x14ac:dyDescent="0.15">
      <c r="B258" s="15">
        <v>112003</v>
      </c>
      <c r="C258" s="16" t="s">
        <v>11</v>
      </c>
      <c r="D258" s="26">
        <v>43496</v>
      </c>
      <c r="E258" s="16" t="s">
        <v>321</v>
      </c>
      <c r="F258" s="66"/>
      <c r="G258" s="17">
        <v>-3500000</v>
      </c>
      <c r="H258" s="18">
        <f t="shared" si="3"/>
        <v>-3500000</v>
      </c>
    </row>
    <row r="259" spans="2:8" s="13" customFormat="1" hidden="1" x14ac:dyDescent="0.15">
      <c r="B259" s="15">
        <v>611005</v>
      </c>
      <c r="C259" s="16" t="s">
        <v>144</v>
      </c>
      <c r="D259" s="26">
        <v>43496</v>
      </c>
      <c r="E259" s="16" t="s">
        <v>322</v>
      </c>
      <c r="F259" s="66">
        <v>1886100</v>
      </c>
      <c r="G259" s="17"/>
      <c r="H259" s="18">
        <f t="shared" si="3"/>
        <v>1886100</v>
      </c>
    </row>
    <row r="260" spans="2:8" s="13" customFormat="1" hidden="1" x14ac:dyDescent="0.15">
      <c r="B260" s="15">
        <v>112003</v>
      </c>
      <c r="C260" s="16" t="s">
        <v>11</v>
      </c>
      <c r="D260" s="26">
        <v>43496</v>
      </c>
      <c r="E260" s="16" t="s">
        <v>322</v>
      </c>
      <c r="F260" s="66"/>
      <c r="G260" s="17">
        <v>-1886100</v>
      </c>
      <c r="H260" s="18">
        <f t="shared" si="3"/>
        <v>-1886100</v>
      </c>
    </row>
    <row r="261" spans="2:8" s="13" customFormat="1" hidden="1" x14ac:dyDescent="0.15">
      <c r="B261" s="15">
        <v>611005</v>
      </c>
      <c r="C261" s="16" t="s">
        <v>144</v>
      </c>
      <c r="D261" s="26">
        <v>43496</v>
      </c>
      <c r="E261" s="16" t="s">
        <v>323</v>
      </c>
      <c r="F261" s="66">
        <v>1886100</v>
      </c>
      <c r="G261" s="17"/>
      <c r="H261" s="18">
        <f t="shared" si="3"/>
        <v>1886100</v>
      </c>
    </row>
    <row r="262" spans="2:8" s="13" customFormat="1" hidden="1" x14ac:dyDescent="0.15">
      <c r="B262" s="15">
        <v>112003</v>
      </c>
      <c r="C262" s="16" t="s">
        <v>11</v>
      </c>
      <c r="D262" s="26">
        <v>43496</v>
      </c>
      <c r="E262" s="16" t="s">
        <v>323</v>
      </c>
      <c r="F262" s="66"/>
      <c r="G262" s="17">
        <v>-1886100</v>
      </c>
      <c r="H262" s="18">
        <f t="shared" si="3"/>
        <v>-1886100</v>
      </c>
    </row>
    <row r="263" spans="2:8" s="13" customFormat="1" hidden="1" x14ac:dyDescent="0.15">
      <c r="B263" s="15">
        <v>611005</v>
      </c>
      <c r="C263" s="16" t="s">
        <v>144</v>
      </c>
      <c r="D263" s="26">
        <v>43496</v>
      </c>
      <c r="E263" s="16" t="s">
        <v>324</v>
      </c>
      <c r="F263" s="66">
        <v>1886100</v>
      </c>
      <c r="G263" s="17"/>
      <c r="H263" s="18">
        <f t="shared" si="3"/>
        <v>1886100</v>
      </c>
    </row>
    <row r="264" spans="2:8" s="13" customFormat="1" hidden="1" x14ac:dyDescent="0.15">
      <c r="B264" s="15">
        <v>112003</v>
      </c>
      <c r="C264" s="16" t="s">
        <v>11</v>
      </c>
      <c r="D264" s="26">
        <v>43496</v>
      </c>
      <c r="E264" s="16" t="s">
        <v>324</v>
      </c>
      <c r="F264" s="66"/>
      <c r="G264" s="17">
        <v>-1886100</v>
      </c>
      <c r="H264" s="18">
        <f t="shared" si="3"/>
        <v>-1886100</v>
      </c>
    </row>
    <row r="265" spans="2:8" s="13" customFormat="1" hidden="1" x14ac:dyDescent="0.15">
      <c r="B265" s="15">
        <v>611005</v>
      </c>
      <c r="C265" s="16" t="s">
        <v>144</v>
      </c>
      <c r="D265" s="26">
        <v>43496</v>
      </c>
      <c r="E265" s="16" t="s">
        <v>325</v>
      </c>
      <c r="F265" s="66">
        <v>1886100</v>
      </c>
      <c r="G265" s="17"/>
      <c r="H265" s="18">
        <f t="shared" si="3"/>
        <v>1886100</v>
      </c>
    </row>
    <row r="266" spans="2:8" s="13" customFormat="1" hidden="1" x14ac:dyDescent="0.15">
      <c r="B266" s="15">
        <v>112003</v>
      </c>
      <c r="C266" s="16" t="s">
        <v>11</v>
      </c>
      <c r="D266" s="26">
        <v>43496</v>
      </c>
      <c r="E266" s="16" t="s">
        <v>325</v>
      </c>
      <c r="F266" s="66"/>
      <c r="G266" s="17">
        <v>-1886100</v>
      </c>
      <c r="H266" s="18">
        <f t="shared" si="3"/>
        <v>-1886100</v>
      </c>
    </row>
    <row r="267" spans="2:8" s="13" customFormat="1" hidden="1" x14ac:dyDescent="0.15">
      <c r="B267" s="15">
        <v>611005</v>
      </c>
      <c r="C267" s="16" t="s">
        <v>144</v>
      </c>
      <c r="D267" s="26">
        <v>43496</v>
      </c>
      <c r="E267" s="16" t="s">
        <v>326</v>
      </c>
      <c r="F267" s="66">
        <v>1886100</v>
      </c>
      <c r="G267" s="17"/>
      <c r="H267" s="18">
        <f t="shared" si="3"/>
        <v>1886100</v>
      </c>
    </row>
    <row r="268" spans="2:8" s="13" customFormat="1" hidden="1" x14ac:dyDescent="0.15">
      <c r="B268" s="15">
        <v>112003</v>
      </c>
      <c r="C268" s="16" t="s">
        <v>11</v>
      </c>
      <c r="D268" s="26">
        <v>43496</v>
      </c>
      <c r="E268" s="16" t="s">
        <v>326</v>
      </c>
      <c r="F268" s="66"/>
      <c r="G268" s="17">
        <v>-1886100</v>
      </c>
      <c r="H268" s="18">
        <f t="shared" si="3"/>
        <v>-1886100</v>
      </c>
    </row>
    <row r="269" spans="2:8" s="13" customFormat="1" hidden="1" x14ac:dyDescent="0.15">
      <c r="B269" s="15">
        <v>611005</v>
      </c>
      <c r="C269" s="16" t="s">
        <v>144</v>
      </c>
      <c r="D269" s="26">
        <v>43496</v>
      </c>
      <c r="E269" s="16" t="s">
        <v>327</v>
      </c>
      <c r="F269" s="66">
        <v>1886100</v>
      </c>
      <c r="G269" s="17"/>
      <c r="H269" s="18">
        <f t="shared" si="3"/>
        <v>1886100</v>
      </c>
    </row>
    <row r="270" spans="2:8" s="13" customFormat="1" hidden="1" x14ac:dyDescent="0.15">
      <c r="B270" s="15">
        <v>112003</v>
      </c>
      <c r="C270" s="16" t="s">
        <v>11</v>
      </c>
      <c r="D270" s="26">
        <v>43496</v>
      </c>
      <c r="E270" s="16" t="s">
        <v>327</v>
      </c>
      <c r="F270" s="66"/>
      <c r="G270" s="17">
        <v>-1886100</v>
      </c>
      <c r="H270" s="18">
        <f t="shared" si="3"/>
        <v>-1886100</v>
      </c>
    </row>
    <row r="271" spans="2:8" s="13" customFormat="1" hidden="1" x14ac:dyDescent="0.15">
      <c r="B271" s="15">
        <v>611005</v>
      </c>
      <c r="C271" s="16" t="s">
        <v>144</v>
      </c>
      <c r="D271" s="26">
        <v>43496</v>
      </c>
      <c r="E271" s="16" t="s">
        <v>328</v>
      </c>
      <c r="F271" s="66">
        <v>1886100</v>
      </c>
      <c r="G271" s="17"/>
      <c r="H271" s="18">
        <f t="shared" si="3"/>
        <v>1886100</v>
      </c>
    </row>
    <row r="272" spans="2:8" s="13" customFormat="1" hidden="1" x14ac:dyDescent="0.15">
      <c r="B272" s="15">
        <v>112003</v>
      </c>
      <c r="C272" s="16" t="s">
        <v>11</v>
      </c>
      <c r="D272" s="26">
        <v>43496</v>
      </c>
      <c r="E272" s="16" t="s">
        <v>328</v>
      </c>
      <c r="F272" s="66"/>
      <c r="G272" s="17">
        <v>-1886100</v>
      </c>
      <c r="H272" s="18">
        <f t="shared" si="3"/>
        <v>-1886100</v>
      </c>
    </row>
    <row r="273" spans="2:8" s="13" customFormat="1" hidden="1" x14ac:dyDescent="0.15">
      <c r="B273" s="15">
        <v>912004</v>
      </c>
      <c r="C273" s="16" t="s">
        <v>205</v>
      </c>
      <c r="D273" s="26">
        <v>43496</v>
      </c>
      <c r="E273" s="16" t="s">
        <v>243</v>
      </c>
      <c r="F273" s="66">
        <v>5000</v>
      </c>
      <c r="G273" s="17"/>
      <c r="H273" s="18">
        <f t="shared" si="3"/>
        <v>5000</v>
      </c>
    </row>
    <row r="274" spans="2:8" s="13" customFormat="1" hidden="1" x14ac:dyDescent="0.15">
      <c r="B274" s="15">
        <v>112003</v>
      </c>
      <c r="C274" s="16" t="s">
        <v>11</v>
      </c>
      <c r="D274" s="26">
        <v>43496</v>
      </c>
      <c r="E274" s="16" t="s">
        <v>243</v>
      </c>
      <c r="F274" s="66"/>
      <c r="G274" s="17">
        <v>-5000</v>
      </c>
      <c r="H274" s="18">
        <f t="shared" si="3"/>
        <v>-5000</v>
      </c>
    </row>
    <row r="275" spans="2:8" s="13" customFormat="1" hidden="1" x14ac:dyDescent="0.15">
      <c r="B275" s="15">
        <v>112003</v>
      </c>
      <c r="C275" s="16" t="s">
        <v>11</v>
      </c>
      <c r="D275" s="26">
        <v>43496</v>
      </c>
      <c r="E275" s="16" t="s">
        <v>329</v>
      </c>
      <c r="F275" s="66">
        <v>4257000</v>
      </c>
      <c r="G275" s="17"/>
      <c r="H275" s="18">
        <f t="shared" si="3"/>
        <v>4257000</v>
      </c>
    </row>
    <row r="276" spans="2:8" s="13" customFormat="1" hidden="1" x14ac:dyDescent="0.15">
      <c r="B276" s="15">
        <v>122001</v>
      </c>
      <c r="C276" s="16" t="s">
        <v>18</v>
      </c>
      <c r="D276" s="26">
        <v>43496</v>
      </c>
      <c r="E276" s="16" t="s">
        <v>329</v>
      </c>
      <c r="F276" s="66"/>
      <c r="G276" s="17">
        <v>-4257000</v>
      </c>
      <c r="H276" s="18">
        <f t="shared" si="3"/>
        <v>-4257000</v>
      </c>
    </row>
    <row r="277" spans="2:8" s="13" customFormat="1" hidden="1" x14ac:dyDescent="0.15">
      <c r="B277" s="15">
        <v>611003</v>
      </c>
      <c r="C277" s="16" t="s">
        <v>142</v>
      </c>
      <c r="D277" s="26">
        <v>43496</v>
      </c>
      <c r="E277" s="16" t="s">
        <v>330</v>
      </c>
      <c r="F277" s="66">
        <v>354545</v>
      </c>
      <c r="G277" s="17"/>
      <c r="H277" s="18">
        <f t="shared" si="3"/>
        <v>354545</v>
      </c>
    </row>
    <row r="278" spans="2:8" s="13" customFormat="1" hidden="1" x14ac:dyDescent="0.15">
      <c r="B278" s="15">
        <v>112003</v>
      </c>
      <c r="C278" s="16" t="s">
        <v>11</v>
      </c>
      <c r="D278" s="26">
        <v>43496</v>
      </c>
      <c r="E278" s="16" t="s">
        <v>330</v>
      </c>
      <c r="F278" s="66"/>
      <c r="G278" s="17">
        <v>-354545</v>
      </c>
      <c r="H278" s="18">
        <f t="shared" si="3"/>
        <v>-354545</v>
      </c>
    </row>
    <row r="279" spans="2:8" s="13" customFormat="1" hidden="1" x14ac:dyDescent="0.15">
      <c r="B279" s="15">
        <v>141005</v>
      </c>
      <c r="C279" s="16" t="s">
        <v>36</v>
      </c>
      <c r="D279" s="26">
        <v>43496</v>
      </c>
      <c r="E279" s="16" t="s">
        <v>331</v>
      </c>
      <c r="F279" s="66">
        <v>35454</v>
      </c>
      <c r="G279" s="17"/>
      <c r="H279" s="18">
        <f t="shared" si="3"/>
        <v>35454</v>
      </c>
    </row>
    <row r="280" spans="2:8" s="13" customFormat="1" hidden="1" x14ac:dyDescent="0.15">
      <c r="B280" s="15">
        <v>112003</v>
      </c>
      <c r="C280" s="16" t="s">
        <v>11</v>
      </c>
      <c r="D280" s="26">
        <v>43496</v>
      </c>
      <c r="E280" s="16" t="s">
        <v>331</v>
      </c>
      <c r="F280" s="66"/>
      <c r="G280" s="17">
        <v>-35454</v>
      </c>
      <c r="H280" s="18">
        <f t="shared" si="3"/>
        <v>-35454</v>
      </c>
    </row>
    <row r="281" spans="2:8" s="13" customFormat="1" hidden="1" x14ac:dyDescent="0.15">
      <c r="B281" s="15">
        <v>811022</v>
      </c>
      <c r="C281" s="16" t="s">
        <v>160</v>
      </c>
      <c r="D281" s="26">
        <v>43496</v>
      </c>
      <c r="E281" s="16" t="s">
        <v>332</v>
      </c>
      <c r="F281" s="66">
        <v>795000</v>
      </c>
      <c r="G281" s="17"/>
      <c r="H281" s="18">
        <f t="shared" si="3"/>
        <v>795000</v>
      </c>
    </row>
    <row r="282" spans="2:8" s="13" customFormat="1" hidden="1" x14ac:dyDescent="0.15">
      <c r="B282" s="15">
        <v>112003</v>
      </c>
      <c r="C282" s="16" t="s">
        <v>11</v>
      </c>
      <c r="D282" s="26">
        <v>43496</v>
      </c>
      <c r="E282" s="16" t="s">
        <v>332</v>
      </c>
      <c r="F282" s="66"/>
      <c r="G282" s="17">
        <v>-795000</v>
      </c>
      <c r="H282" s="18">
        <f t="shared" si="3"/>
        <v>-795000</v>
      </c>
    </row>
    <row r="283" spans="2:8" s="13" customFormat="1" hidden="1" x14ac:dyDescent="0.15">
      <c r="B283" s="15">
        <v>711013</v>
      </c>
      <c r="C283" s="16" t="s">
        <v>152</v>
      </c>
      <c r="D283" s="26">
        <v>43496</v>
      </c>
      <c r="E283" s="16" t="s">
        <v>333</v>
      </c>
      <c r="F283" s="66">
        <v>494000</v>
      </c>
      <c r="G283" s="17"/>
      <c r="H283" s="18">
        <f t="shared" si="3"/>
        <v>494000</v>
      </c>
    </row>
    <row r="284" spans="2:8" s="13" customFormat="1" hidden="1" x14ac:dyDescent="0.15">
      <c r="B284" s="15">
        <v>112003</v>
      </c>
      <c r="C284" s="16" t="s">
        <v>11</v>
      </c>
      <c r="D284" s="26">
        <v>43496</v>
      </c>
      <c r="E284" s="16" t="s">
        <v>333</v>
      </c>
      <c r="F284" s="66"/>
      <c r="G284" s="17">
        <v>-494000</v>
      </c>
      <c r="H284" s="18">
        <f t="shared" si="3"/>
        <v>-494000</v>
      </c>
    </row>
    <row r="285" spans="2:8" s="13" customFormat="1" hidden="1" x14ac:dyDescent="0.15">
      <c r="B285" s="15">
        <v>141005</v>
      </c>
      <c r="C285" s="16" t="s">
        <v>36</v>
      </c>
      <c r="D285" s="26">
        <v>43496</v>
      </c>
      <c r="E285" s="16" t="s">
        <v>334</v>
      </c>
      <c r="F285" s="66">
        <v>49400</v>
      </c>
      <c r="G285" s="17"/>
      <c r="H285" s="18">
        <f t="shared" si="3"/>
        <v>49400</v>
      </c>
    </row>
    <row r="286" spans="2:8" s="13" customFormat="1" hidden="1" x14ac:dyDescent="0.15">
      <c r="B286" s="15">
        <v>112003</v>
      </c>
      <c r="C286" s="16" t="s">
        <v>11</v>
      </c>
      <c r="D286" s="26">
        <v>43496</v>
      </c>
      <c r="E286" s="16" t="s">
        <v>334</v>
      </c>
      <c r="F286" s="66"/>
      <c r="G286" s="17">
        <v>-49400</v>
      </c>
      <c r="H286" s="18">
        <f t="shared" si="3"/>
        <v>-49400</v>
      </c>
    </row>
    <row r="287" spans="2:8" s="13" customFormat="1" hidden="1" x14ac:dyDescent="0.15">
      <c r="B287" s="15">
        <v>711016</v>
      </c>
      <c r="C287" s="16" t="s">
        <v>155</v>
      </c>
      <c r="D287" s="26">
        <v>43496</v>
      </c>
      <c r="E287" s="16" t="s">
        <v>335</v>
      </c>
      <c r="F287" s="66">
        <v>1143010</v>
      </c>
      <c r="G287" s="17"/>
      <c r="H287" s="18">
        <f t="shared" si="3"/>
        <v>1143010</v>
      </c>
    </row>
    <row r="288" spans="2:8" s="13" customFormat="1" hidden="1" x14ac:dyDescent="0.15">
      <c r="B288" s="15">
        <v>112003</v>
      </c>
      <c r="C288" s="16" t="s">
        <v>11</v>
      </c>
      <c r="D288" s="26">
        <v>43496</v>
      </c>
      <c r="E288" s="16" t="s">
        <v>335</v>
      </c>
      <c r="F288" s="66"/>
      <c r="G288" s="17">
        <v>-1143010</v>
      </c>
      <c r="H288" s="18">
        <f t="shared" ref="H288:H351" si="4">F288+G288</f>
        <v>-1143010</v>
      </c>
    </row>
    <row r="289" spans="2:8" s="13" customFormat="1" hidden="1" x14ac:dyDescent="0.15">
      <c r="B289" s="15">
        <v>611003</v>
      </c>
      <c r="C289" s="16" t="s">
        <v>142</v>
      </c>
      <c r="D289" s="26">
        <v>43496</v>
      </c>
      <c r="E289" s="16" t="s">
        <v>336</v>
      </c>
      <c r="F289" s="66">
        <v>305000</v>
      </c>
      <c r="G289" s="17"/>
      <c r="H289" s="18">
        <f t="shared" si="4"/>
        <v>305000</v>
      </c>
    </row>
    <row r="290" spans="2:8" s="13" customFormat="1" hidden="1" x14ac:dyDescent="0.15">
      <c r="B290" s="15">
        <v>112003</v>
      </c>
      <c r="C290" s="16" t="s">
        <v>11</v>
      </c>
      <c r="D290" s="26">
        <v>43496</v>
      </c>
      <c r="E290" s="16" t="s">
        <v>336</v>
      </c>
      <c r="F290" s="66"/>
      <c r="G290" s="17">
        <v>-305000</v>
      </c>
      <c r="H290" s="18">
        <f t="shared" si="4"/>
        <v>-305000</v>
      </c>
    </row>
    <row r="291" spans="2:8" s="13" customFormat="1" hidden="1" x14ac:dyDescent="0.15">
      <c r="B291" s="15">
        <v>711001</v>
      </c>
      <c r="C291" s="16" t="s">
        <v>175</v>
      </c>
      <c r="D291" s="26">
        <v>43496</v>
      </c>
      <c r="E291" s="16" t="s">
        <v>337</v>
      </c>
      <c r="F291" s="66">
        <v>442000</v>
      </c>
      <c r="G291" s="17"/>
      <c r="H291" s="18">
        <f t="shared" si="4"/>
        <v>442000</v>
      </c>
    </row>
    <row r="292" spans="2:8" s="13" customFormat="1" hidden="1" x14ac:dyDescent="0.15">
      <c r="B292" s="15">
        <v>711010</v>
      </c>
      <c r="C292" s="16" t="s">
        <v>149</v>
      </c>
      <c r="D292" s="26">
        <v>43496</v>
      </c>
      <c r="E292" s="16" t="s">
        <v>338</v>
      </c>
      <c r="F292" s="66">
        <v>93000</v>
      </c>
      <c r="G292" s="17"/>
      <c r="H292" s="18">
        <f t="shared" si="4"/>
        <v>93000</v>
      </c>
    </row>
    <row r="293" spans="2:8" s="13" customFormat="1" hidden="1" x14ac:dyDescent="0.15">
      <c r="B293" s="15">
        <v>611003</v>
      </c>
      <c r="C293" s="16" t="s">
        <v>142</v>
      </c>
      <c r="D293" s="26">
        <v>43496</v>
      </c>
      <c r="E293" s="16" t="s">
        <v>339</v>
      </c>
      <c r="F293" s="66">
        <v>88000</v>
      </c>
      <c r="G293" s="17"/>
      <c r="H293" s="18">
        <f t="shared" si="4"/>
        <v>88000</v>
      </c>
    </row>
    <row r="294" spans="2:8" s="13" customFormat="1" hidden="1" x14ac:dyDescent="0.15">
      <c r="B294" s="15">
        <v>112003</v>
      </c>
      <c r="C294" s="16" t="s">
        <v>11</v>
      </c>
      <c r="D294" s="26">
        <v>43496</v>
      </c>
      <c r="E294" s="16" t="s">
        <v>340</v>
      </c>
      <c r="F294" s="66"/>
      <c r="G294" s="17">
        <v>-623000</v>
      </c>
      <c r="H294" s="18">
        <f t="shared" si="4"/>
        <v>-623000</v>
      </c>
    </row>
    <row r="295" spans="2:8" s="13" customFormat="1" hidden="1" x14ac:dyDescent="0.15">
      <c r="B295" s="15">
        <v>711035</v>
      </c>
      <c r="C295" s="16" t="s">
        <v>184</v>
      </c>
      <c r="D295" s="26">
        <v>43496</v>
      </c>
      <c r="E295" s="16" t="s">
        <v>341</v>
      </c>
      <c r="F295" s="66">
        <v>5000000</v>
      </c>
      <c r="G295" s="17"/>
      <c r="H295" s="18">
        <f t="shared" si="4"/>
        <v>5000000</v>
      </c>
    </row>
    <row r="296" spans="2:8" s="13" customFormat="1" hidden="1" x14ac:dyDescent="0.15">
      <c r="B296" s="15">
        <v>811035</v>
      </c>
      <c r="C296" s="16" t="s">
        <v>194</v>
      </c>
      <c r="D296" s="26">
        <v>43496</v>
      </c>
      <c r="E296" s="16" t="s">
        <v>341</v>
      </c>
      <c r="F296" s="66">
        <v>5000000</v>
      </c>
      <c r="G296" s="17"/>
      <c r="H296" s="18">
        <f t="shared" si="4"/>
        <v>5000000</v>
      </c>
    </row>
    <row r="297" spans="2:8" s="13" customFormat="1" hidden="1" x14ac:dyDescent="0.15">
      <c r="B297" s="15">
        <v>112003</v>
      </c>
      <c r="C297" s="16" t="s">
        <v>11</v>
      </c>
      <c r="D297" s="26">
        <v>43496</v>
      </c>
      <c r="E297" s="16" t="s">
        <v>341</v>
      </c>
      <c r="F297" s="66"/>
      <c r="G297" s="17">
        <v>-10000000</v>
      </c>
      <c r="H297" s="18">
        <f t="shared" si="4"/>
        <v>-10000000</v>
      </c>
    </row>
    <row r="298" spans="2:8" s="13" customFormat="1" hidden="1" x14ac:dyDescent="0.15">
      <c r="B298" s="15">
        <v>611034</v>
      </c>
      <c r="C298" s="16" t="s">
        <v>172</v>
      </c>
      <c r="D298" s="26">
        <v>43496</v>
      </c>
      <c r="E298" s="16" t="s">
        <v>342</v>
      </c>
      <c r="F298" s="66">
        <v>13474426</v>
      </c>
      <c r="G298" s="17"/>
      <c r="H298" s="18">
        <f t="shared" si="4"/>
        <v>13474426</v>
      </c>
    </row>
    <row r="299" spans="2:8" s="13" customFormat="1" hidden="1" x14ac:dyDescent="0.15">
      <c r="B299" s="15">
        <v>112003</v>
      </c>
      <c r="C299" s="16" t="s">
        <v>11</v>
      </c>
      <c r="D299" s="26">
        <v>43496</v>
      </c>
      <c r="E299" s="16" t="s">
        <v>342</v>
      </c>
      <c r="F299" s="66"/>
      <c r="G299" s="17">
        <v>-13474426</v>
      </c>
      <c r="H299" s="18">
        <f t="shared" si="4"/>
        <v>-13474426</v>
      </c>
    </row>
    <row r="300" spans="2:8" s="13" customFormat="1" hidden="1" x14ac:dyDescent="0.15">
      <c r="B300" s="15">
        <v>611034</v>
      </c>
      <c r="C300" s="16" t="s">
        <v>172</v>
      </c>
      <c r="D300" s="26">
        <v>43496</v>
      </c>
      <c r="E300" s="16" t="s">
        <v>343</v>
      </c>
      <c r="F300" s="66">
        <v>40921710</v>
      </c>
      <c r="G300" s="17"/>
      <c r="H300" s="18">
        <f t="shared" si="4"/>
        <v>40921710</v>
      </c>
    </row>
    <row r="301" spans="2:8" s="13" customFormat="1" hidden="1" x14ac:dyDescent="0.15">
      <c r="B301" s="15">
        <v>112003</v>
      </c>
      <c r="C301" s="16" t="s">
        <v>11</v>
      </c>
      <c r="D301" s="26">
        <v>43496</v>
      </c>
      <c r="E301" s="16" t="s">
        <v>343</v>
      </c>
      <c r="F301" s="66"/>
      <c r="G301" s="17">
        <v>-40921710</v>
      </c>
      <c r="H301" s="18">
        <f t="shared" si="4"/>
        <v>-40921710</v>
      </c>
    </row>
    <row r="302" spans="2:8" s="13" customFormat="1" hidden="1" x14ac:dyDescent="0.15">
      <c r="B302" s="15">
        <v>611034</v>
      </c>
      <c r="C302" s="16" t="s">
        <v>172</v>
      </c>
      <c r="D302" s="26">
        <v>43496</v>
      </c>
      <c r="E302" s="16" t="s">
        <v>343</v>
      </c>
      <c r="F302" s="66">
        <v>51263298</v>
      </c>
      <c r="G302" s="17"/>
      <c r="H302" s="18">
        <f t="shared" si="4"/>
        <v>51263298</v>
      </c>
    </row>
    <row r="303" spans="2:8" s="13" customFormat="1" hidden="1" x14ac:dyDescent="0.15">
      <c r="B303" s="15">
        <v>112003</v>
      </c>
      <c r="C303" s="16" t="s">
        <v>11</v>
      </c>
      <c r="D303" s="26">
        <v>43496</v>
      </c>
      <c r="E303" s="16" t="s">
        <v>343</v>
      </c>
      <c r="F303" s="66"/>
      <c r="G303" s="17">
        <v>-51263298</v>
      </c>
      <c r="H303" s="18">
        <f t="shared" si="4"/>
        <v>-51263298</v>
      </c>
    </row>
    <row r="304" spans="2:8" s="13" customFormat="1" hidden="1" x14ac:dyDescent="0.15">
      <c r="B304" s="15">
        <v>141005</v>
      </c>
      <c r="C304" s="16" t="s">
        <v>36</v>
      </c>
      <c r="D304" s="26">
        <v>43496</v>
      </c>
      <c r="E304" s="16" t="s">
        <v>344</v>
      </c>
      <c r="F304" s="66">
        <v>2332271</v>
      </c>
      <c r="G304" s="17"/>
      <c r="H304" s="18">
        <f t="shared" si="4"/>
        <v>2332271</v>
      </c>
    </row>
    <row r="305" spans="2:8" s="13" customFormat="1" hidden="1" x14ac:dyDescent="0.15">
      <c r="B305" s="15">
        <v>112003</v>
      </c>
      <c r="C305" s="16" t="s">
        <v>11</v>
      </c>
      <c r="D305" s="26">
        <v>43496</v>
      </c>
      <c r="E305" s="16" t="s">
        <v>344</v>
      </c>
      <c r="F305" s="66"/>
      <c r="G305" s="17">
        <v>-2332271</v>
      </c>
      <c r="H305" s="18">
        <f t="shared" si="4"/>
        <v>-2332271</v>
      </c>
    </row>
    <row r="306" spans="2:8" s="13" customFormat="1" hidden="1" x14ac:dyDescent="0.15">
      <c r="B306" s="15">
        <v>811012</v>
      </c>
      <c r="C306" s="16" t="s">
        <v>151</v>
      </c>
      <c r="D306" s="26">
        <v>43496</v>
      </c>
      <c r="E306" s="16" t="s">
        <v>345</v>
      </c>
      <c r="F306" s="66">
        <v>346600</v>
      </c>
      <c r="G306" s="17"/>
      <c r="H306" s="18">
        <f t="shared" si="4"/>
        <v>346600</v>
      </c>
    </row>
    <row r="307" spans="2:8" s="13" customFormat="1" hidden="1" x14ac:dyDescent="0.15">
      <c r="B307" s="15">
        <v>811009</v>
      </c>
      <c r="C307" s="16" t="s">
        <v>346</v>
      </c>
      <c r="D307" s="26">
        <v>43496</v>
      </c>
      <c r="E307" s="16" t="s">
        <v>347</v>
      </c>
      <c r="F307" s="66">
        <v>156200</v>
      </c>
      <c r="G307" s="17"/>
      <c r="H307" s="18">
        <f t="shared" si="4"/>
        <v>156200</v>
      </c>
    </row>
    <row r="308" spans="2:8" s="13" customFormat="1" hidden="1" x14ac:dyDescent="0.15">
      <c r="B308" s="15">
        <v>811035</v>
      </c>
      <c r="C308" s="16" t="s">
        <v>194</v>
      </c>
      <c r="D308" s="26">
        <v>43496</v>
      </c>
      <c r="E308" s="16" t="s">
        <v>348</v>
      </c>
      <c r="F308" s="66">
        <v>750000</v>
      </c>
      <c r="G308" s="17"/>
      <c r="H308" s="18">
        <f t="shared" si="4"/>
        <v>750000</v>
      </c>
    </row>
    <row r="309" spans="2:8" s="13" customFormat="1" hidden="1" x14ac:dyDescent="0.15">
      <c r="B309" s="15">
        <v>811022</v>
      </c>
      <c r="C309" s="16" t="s">
        <v>160</v>
      </c>
      <c r="D309" s="26">
        <v>43496</v>
      </c>
      <c r="E309" s="16" t="s">
        <v>349</v>
      </c>
      <c r="F309" s="66">
        <v>1223145</v>
      </c>
      <c r="G309" s="17"/>
      <c r="H309" s="18">
        <f t="shared" si="4"/>
        <v>1223145</v>
      </c>
    </row>
    <row r="310" spans="2:8" s="13" customFormat="1" hidden="1" x14ac:dyDescent="0.15">
      <c r="B310" s="15">
        <v>811035</v>
      </c>
      <c r="C310" s="16" t="s">
        <v>194</v>
      </c>
      <c r="D310" s="26">
        <v>43496</v>
      </c>
      <c r="E310" s="16" t="s">
        <v>350</v>
      </c>
      <c r="F310" s="66">
        <v>3929500</v>
      </c>
      <c r="G310" s="17"/>
      <c r="H310" s="18">
        <f t="shared" si="4"/>
        <v>3929500</v>
      </c>
    </row>
    <row r="311" spans="2:8" s="13" customFormat="1" hidden="1" x14ac:dyDescent="0.15">
      <c r="B311" s="15">
        <v>112003</v>
      </c>
      <c r="C311" s="16" t="s">
        <v>11</v>
      </c>
      <c r="D311" s="26">
        <v>43496</v>
      </c>
      <c r="E311" s="16" t="s">
        <v>351</v>
      </c>
      <c r="F311" s="66"/>
      <c r="G311" s="17">
        <v>-6405445</v>
      </c>
      <c r="H311" s="18">
        <f t="shared" si="4"/>
        <v>-6405445</v>
      </c>
    </row>
    <row r="312" spans="2:8" s="13" customFormat="1" hidden="1" x14ac:dyDescent="0.15">
      <c r="B312" s="15">
        <v>811010</v>
      </c>
      <c r="C312" s="16" t="s">
        <v>149</v>
      </c>
      <c r="D312" s="26">
        <v>43496</v>
      </c>
      <c r="E312" s="16" t="s">
        <v>352</v>
      </c>
      <c r="F312" s="66">
        <v>77000</v>
      </c>
      <c r="G312" s="17"/>
      <c r="H312" s="18">
        <f t="shared" si="4"/>
        <v>77000</v>
      </c>
    </row>
    <row r="313" spans="2:8" s="13" customFormat="1" hidden="1" x14ac:dyDescent="0.15">
      <c r="B313" s="15">
        <v>811012</v>
      </c>
      <c r="C313" s="16" t="s">
        <v>151</v>
      </c>
      <c r="D313" s="26">
        <v>43496</v>
      </c>
      <c r="E313" s="16" t="s">
        <v>353</v>
      </c>
      <c r="F313" s="66">
        <v>9671773</v>
      </c>
      <c r="G313" s="17"/>
      <c r="H313" s="18">
        <f t="shared" si="4"/>
        <v>9671773</v>
      </c>
    </row>
    <row r="314" spans="2:8" s="13" customFormat="1" hidden="1" x14ac:dyDescent="0.15">
      <c r="B314" s="15">
        <v>811019</v>
      </c>
      <c r="C314" s="16" t="s">
        <v>158</v>
      </c>
      <c r="D314" s="26">
        <v>43496</v>
      </c>
      <c r="E314" s="16" t="s">
        <v>354</v>
      </c>
      <c r="F314" s="66">
        <v>300000</v>
      </c>
      <c r="G314" s="17"/>
      <c r="H314" s="18">
        <f t="shared" si="4"/>
        <v>300000</v>
      </c>
    </row>
    <row r="315" spans="2:8" s="13" customFormat="1" hidden="1" x14ac:dyDescent="0.15">
      <c r="B315" s="15">
        <v>811028</v>
      </c>
      <c r="C315" s="16" t="s">
        <v>166</v>
      </c>
      <c r="D315" s="26">
        <v>43496</v>
      </c>
      <c r="E315" s="16" t="s">
        <v>355</v>
      </c>
      <c r="F315" s="66">
        <v>3685000</v>
      </c>
      <c r="G315" s="17"/>
      <c r="H315" s="18">
        <f t="shared" si="4"/>
        <v>3685000</v>
      </c>
    </row>
    <row r="316" spans="2:8" s="13" customFormat="1" hidden="1" x14ac:dyDescent="0.15">
      <c r="B316" s="15">
        <v>811035</v>
      </c>
      <c r="C316" s="16" t="s">
        <v>194</v>
      </c>
      <c r="D316" s="26">
        <v>43496</v>
      </c>
      <c r="E316" s="16" t="s">
        <v>356</v>
      </c>
      <c r="F316" s="66">
        <v>3446000</v>
      </c>
      <c r="G316" s="17"/>
      <c r="H316" s="18">
        <f t="shared" si="4"/>
        <v>3446000</v>
      </c>
    </row>
    <row r="317" spans="2:8" s="13" customFormat="1" hidden="1" x14ac:dyDescent="0.15">
      <c r="B317" s="15">
        <v>112003</v>
      </c>
      <c r="C317" s="16" t="s">
        <v>11</v>
      </c>
      <c r="D317" s="26">
        <v>43496</v>
      </c>
      <c r="E317" s="16" t="s">
        <v>351</v>
      </c>
      <c r="F317" s="66"/>
      <c r="G317" s="17">
        <v>-17179773</v>
      </c>
      <c r="H317" s="18">
        <f t="shared" si="4"/>
        <v>-17179773</v>
      </c>
    </row>
    <row r="318" spans="2:8" s="13" customFormat="1" hidden="1" x14ac:dyDescent="0.15">
      <c r="B318" s="15">
        <v>912004</v>
      </c>
      <c r="C318" s="16" t="s">
        <v>205</v>
      </c>
      <c r="D318" s="26">
        <v>43496</v>
      </c>
      <c r="E318" s="16" t="s">
        <v>357</v>
      </c>
      <c r="F318" s="66">
        <v>30000</v>
      </c>
      <c r="G318" s="17"/>
      <c r="H318" s="18">
        <f t="shared" si="4"/>
        <v>30000</v>
      </c>
    </row>
    <row r="319" spans="2:8" s="13" customFormat="1" hidden="1" x14ac:dyDescent="0.15">
      <c r="B319" s="15">
        <v>112003</v>
      </c>
      <c r="C319" s="16" t="s">
        <v>11</v>
      </c>
      <c r="D319" s="26">
        <v>43496</v>
      </c>
      <c r="E319" s="16" t="s">
        <v>357</v>
      </c>
      <c r="F319" s="66"/>
      <c r="G319" s="17">
        <v>-30000</v>
      </c>
      <c r="H319" s="18">
        <f t="shared" si="4"/>
        <v>-30000</v>
      </c>
    </row>
    <row r="320" spans="2:8" s="13" customFormat="1" hidden="1" x14ac:dyDescent="0.15">
      <c r="B320" s="15">
        <v>112002</v>
      </c>
      <c r="C320" s="16" t="s">
        <v>10</v>
      </c>
      <c r="D320" s="26">
        <v>43466</v>
      </c>
      <c r="E320" s="16" t="s">
        <v>358</v>
      </c>
      <c r="F320" s="66">
        <v>29356.17</v>
      </c>
      <c r="G320" s="17"/>
      <c r="H320" s="18">
        <f t="shared" si="4"/>
        <v>29356.17</v>
      </c>
    </row>
    <row r="321" spans="2:8" s="13" customFormat="1" hidden="1" x14ac:dyDescent="0.15">
      <c r="B321" s="15">
        <v>112001</v>
      </c>
      <c r="C321" s="16" t="s">
        <v>9</v>
      </c>
      <c r="D321" s="26">
        <v>43466</v>
      </c>
      <c r="E321" s="16" t="s">
        <v>358</v>
      </c>
      <c r="F321" s="66"/>
      <c r="G321" s="17">
        <v>-29356.17</v>
      </c>
      <c r="H321" s="18">
        <f t="shared" si="4"/>
        <v>-29356.17</v>
      </c>
    </row>
    <row r="322" spans="2:8" s="13" customFormat="1" hidden="1" x14ac:dyDescent="0.15">
      <c r="B322" s="15">
        <v>141002</v>
      </c>
      <c r="C322" s="16" t="s">
        <v>33</v>
      </c>
      <c r="D322" s="26">
        <v>43468</v>
      </c>
      <c r="E322" s="16" t="s">
        <v>359</v>
      </c>
      <c r="F322" s="66">
        <v>22027000</v>
      </c>
      <c r="G322" s="17"/>
      <c r="H322" s="18">
        <f t="shared" si="4"/>
        <v>22027000</v>
      </c>
    </row>
    <row r="323" spans="2:8" s="13" customFormat="1" hidden="1" x14ac:dyDescent="0.15">
      <c r="B323" s="15">
        <v>112001</v>
      </c>
      <c r="C323" s="16" t="s">
        <v>9</v>
      </c>
      <c r="D323" s="26">
        <v>43468</v>
      </c>
      <c r="E323" s="16" t="s">
        <v>359</v>
      </c>
      <c r="F323" s="66"/>
      <c r="G323" s="17">
        <v>-22027000</v>
      </c>
      <c r="H323" s="18">
        <f t="shared" si="4"/>
        <v>-22027000</v>
      </c>
    </row>
    <row r="324" spans="2:8" s="13" customFormat="1" hidden="1" x14ac:dyDescent="0.15">
      <c r="B324" s="15">
        <v>141005</v>
      </c>
      <c r="C324" s="16" t="s">
        <v>36</v>
      </c>
      <c r="D324" s="26">
        <v>43468</v>
      </c>
      <c r="E324" s="16" t="s">
        <v>360</v>
      </c>
      <c r="F324" s="66">
        <v>88105000</v>
      </c>
      <c r="G324" s="17"/>
      <c r="H324" s="18">
        <f t="shared" si="4"/>
        <v>88105000</v>
      </c>
    </row>
    <row r="325" spans="2:8" s="13" customFormat="1" hidden="1" x14ac:dyDescent="0.15">
      <c r="B325" s="15">
        <v>112001</v>
      </c>
      <c r="C325" s="16" t="s">
        <v>9</v>
      </c>
      <c r="D325" s="26">
        <v>43468</v>
      </c>
      <c r="E325" s="16" t="s">
        <v>360</v>
      </c>
      <c r="F325" s="66"/>
      <c r="G325" s="17">
        <v>-88105000</v>
      </c>
      <c r="H325" s="18">
        <f t="shared" si="4"/>
        <v>-88105000</v>
      </c>
    </row>
    <row r="326" spans="2:8" s="13" customFormat="1" hidden="1" x14ac:dyDescent="0.15">
      <c r="B326" s="15">
        <v>611015</v>
      </c>
      <c r="C326" s="16" t="s">
        <v>154</v>
      </c>
      <c r="D326" s="26">
        <v>43468</v>
      </c>
      <c r="E326" s="16" t="s">
        <v>361</v>
      </c>
      <c r="F326" s="66">
        <v>355377</v>
      </c>
      <c r="G326" s="17"/>
      <c r="H326" s="18">
        <f t="shared" si="4"/>
        <v>355377</v>
      </c>
    </row>
    <row r="327" spans="2:8" s="13" customFormat="1" hidden="1" x14ac:dyDescent="0.15">
      <c r="B327" s="15">
        <v>112001</v>
      </c>
      <c r="C327" s="16" t="s">
        <v>9</v>
      </c>
      <c r="D327" s="26">
        <v>43468</v>
      </c>
      <c r="E327" s="16" t="s">
        <v>361</v>
      </c>
      <c r="F327" s="66"/>
      <c r="G327" s="17">
        <v>-355377</v>
      </c>
      <c r="H327" s="18">
        <f t="shared" si="4"/>
        <v>-355377</v>
      </c>
    </row>
    <row r="328" spans="2:8" s="13" customFormat="1" hidden="1" x14ac:dyDescent="0.15">
      <c r="B328" s="15">
        <v>711011</v>
      </c>
      <c r="C328" s="16" t="s">
        <v>150</v>
      </c>
      <c r="D328" s="26">
        <v>43468</v>
      </c>
      <c r="E328" s="16" t="s">
        <v>362</v>
      </c>
      <c r="F328" s="66">
        <v>1408000</v>
      </c>
      <c r="G328" s="17"/>
      <c r="H328" s="18">
        <f t="shared" si="4"/>
        <v>1408000</v>
      </c>
    </row>
    <row r="329" spans="2:8" s="13" customFormat="1" hidden="1" x14ac:dyDescent="0.15">
      <c r="B329" s="15">
        <v>112001</v>
      </c>
      <c r="C329" s="16" t="s">
        <v>9</v>
      </c>
      <c r="D329" s="26">
        <v>43468</v>
      </c>
      <c r="E329" s="16" t="s">
        <v>362</v>
      </c>
      <c r="F329" s="66"/>
      <c r="G329" s="17">
        <v>-1408000</v>
      </c>
      <c r="H329" s="18">
        <f t="shared" si="4"/>
        <v>-1408000</v>
      </c>
    </row>
    <row r="330" spans="2:8" s="13" customFormat="1" hidden="1" x14ac:dyDescent="0.15">
      <c r="B330" s="15">
        <v>912004</v>
      </c>
      <c r="C330" s="16" t="s">
        <v>205</v>
      </c>
      <c r="D330" s="26">
        <v>43468</v>
      </c>
      <c r="E330" s="16" t="s">
        <v>243</v>
      </c>
      <c r="F330" s="66">
        <v>6500</v>
      </c>
      <c r="G330" s="17"/>
      <c r="H330" s="18">
        <f t="shared" si="4"/>
        <v>6500</v>
      </c>
    </row>
    <row r="331" spans="2:8" s="13" customFormat="1" hidden="1" x14ac:dyDescent="0.15">
      <c r="B331" s="15">
        <v>112001</v>
      </c>
      <c r="C331" s="16" t="s">
        <v>9</v>
      </c>
      <c r="D331" s="26">
        <v>43468</v>
      </c>
      <c r="E331" s="16" t="s">
        <v>243</v>
      </c>
      <c r="F331" s="66"/>
      <c r="G331" s="17">
        <v>-6500</v>
      </c>
      <c r="H331" s="18">
        <f t="shared" si="4"/>
        <v>-6500</v>
      </c>
    </row>
    <row r="332" spans="2:8" s="13" customFormat="1" hidden="1" x14ac:dyDescent="0.15">
      <c r="B332" s="15">
        <v>112002</v>
      </c>
      <c r="C332" s="16" t="s">
        <v>10</v>
      </c>
      <c r="D332" s="26">
        <v>43473</v>
      </c>
      <c r="E332" s="16" t="s">
        <v>358</v>
      </c>
      <c r="F332" s="66">
        <v>1420154621.45</v>
      </c>
      <c r="G332" s="17"/>
      <c r="H332" s="18">
        <f t="shared" si="4"/>
        <v>1420154621.45</v>
      </c>
    </row>
    <row r="333" spans="2:8" s="13" customFormat="1" hidden="1" x14ac:dyDescent="0.15">
      <c r="B333" s="15">
        <v>112001</v>
      </c>
      <c r="C333" s="16" t="s">
        <v>9</v>
      </c>
      <c r="D333" s="26">
        <v>43473</v>
      </c>
      <c r="E333" s="16" t="s">
        <v>358</v>
      </c>
      <c r="F333" s="66"/>
      <c r="G333" s="17">
        <v>-1420154621.45</v>
      </c>
      <c r="H333" s="18">
        <f t="shared" si="4"/>
        <v>-1420154621.45</v>
      </c>
    </row>
    <row r="334" spans="2:8" s="13" customFormat="1" hidden="1" x14ac:dyDescent="0.15">
      <c r="B334" s="15">
        <v>112002</v>
      </c>
      <c r="C334" s="16" t="s">
        <v>10</v>
      </c>
      <c r="D334" s="26">
        <v>43473</v>
      </c>
      <c r="E334" s="16" t="s">
        <v>358</v>
      </c>
      <c r="F334" s="66">
        <v>10000000</v>
      </c>
      <c r="G334" s="17"/>
      <c r="H334" s="18">
        <f t="shared" si="4"/>
        <v>10000000</v>
      </c>
    </row>
    <row r="335" spans="2:8" s="13" customFormat="1" hidden="1" x14ac:dyDescent="0.15">
      <c r="B335" s="15">
        <v>112001</v>
      </c>
      <c r="C335" s="16" t="s">
        <v>9</v>
      </c>
      <c r="D335" s="26">
        <v>43473</v>
      </c>
      <c r="E335" s="16" t="s">
        <v>358</v>
      </c>
      <c r="F335" s="66"/>
      <c r="G335" s="17">
        <v>-10000000</v>
      </c>
      <c r="H335" s="18">
        <f t="shared" si="4"/>
        <v>-10000000</v>
      </c>
    </row>
    <row r="336" spans="2:8" s="13" customFormat="1" hidden="1" x14ac:dyDescent="0.15">
      <c r="B336" s="15">
        <v>112001</v>
      </c>
      <c r="C336" s="16" t="s">
        <v>9</v>
      </c>
      <c r="D336" s="26">
        <v>43476</v>
      </c>
      <c r="E336" s="16" t="s">
        <v>363</v>
      </c>
      <c r="F336" s="66">
        <v>25350000</v>
      </c>
      <c r="G336" s="17"/>
      <c r="H336" s="18">
        <f t="shared" si="4"/>
        <v>25350000</v>
      </c>
    </row>
    <row r="337" spans="2:8" s="13" customFormat="1" hidden="1" x14ac:dyDescent="0.15">
      <c r="B337" s="15">
        <v>112002</v>
      </c>
      <c r="C337" s="16" t="s">
        <v>10</v>
      </c>
      <c r="D337" s="26">
        <v>43476</v>
      </c>
      <c r="E337" s="16" t="s">
        <v>363</v>
      </c>
      <c r="F337" s="66"/>
      <c r="G337" s="17">
        <v>-25350000</v>
      </c>
      <c r="H337" s="18">
        <f t="shared" si="4"/>
        <v>-25350000</v>
      </c>
    </row>
    <row r="338" spans="2:8" s="13" customFormat="1" hidden="1" x14ac:dyDescent="0.15">
      <c r="B338" s="15">
        <v>112002</v>
      </c>
      <c r="C338" s="16" t="s">
        <v>10</v>
      </c>
      <c r="D338" s="26">
        <v>43480</v>
      </c>
      <c r="E338" s="16" t="s">
        <v>358</v>
      </c>
      <c r="F338" s="66">
        <v>2000</v>
      </c>
      <c r="G338" s="17"/>
      <c r="H338" s="18">
        <f t="shared" si="4"/>
        <v>2000</v>
      </c>
    </row>
    <row r="339" spans="2:8" s="13" customFormat="1" hidden="1" x14ac:dyDescent="0.15">
      <c r="B339" s="15">
        <v>112001</v>
      </c>
      <c r="C339" s="16" t="s">
        <v>9</v>
      </c>
      <c r="D339" s="26">
        <v>43480</v>
      </c>
      <c r="E339" s="16" t="s">
        <v>358</v>
      </c>
      <c r="F339" s="66"/>
      <c r="G339" s="17">
        <v>-2000</v>
      </c>
      <c r="H339" s="18">
        <f t="shared" si="4"/>
        <v>-2000</v>
      </c>
    </row>
    <row r="340" spans="2:8" s="13" customFormat="1" hidden="1" x14ac:dyDescent="0.15">
      <c r="B340" s="15">
        <v>112001</v>
      </c>
      <c r="C340" s="16" t="s">
        <v>9</v>
      </c>
      <c r="D340" s="26">
        <v>43481</v>
      </c>
      <c r="E340" s="16" t="s">
        <v>363</v>
      </c>
      <c r="F340" s="66">
        <v>34730000</v>
      </c>
      <c r="G340" s="17"/>
      <c r="H340" s="18">
        <f t="shared" si="4"/>
        <v>34730000</v>
      </c>
    </row>
    <row r="341" spans="2:8" s="13" customFormat="1" hidden="1" x14ac:dyDescent="0.15">
      <c r="B341" s="15">
        <v>112002</v>
      </c>
      <c r="C341" s="16" t="s">
        <v>10</v>
      </c>
      <c r="D341" s="26">
        <v>43481</v>
      </c>
      <c r="E341" s="16" t="s">
        <v>363</v>
      </c>
      <c r="F341" s="66"/>
      <c r="G341" s="17">
        <v>-34730000</v>
      </c>
      <c r="H341" s="18">
        <f t="shared" si="4"/>
        <v>-34730000</v>
      </c>
    </row>
    <row r="342" spans="2:8" s="13" customFormat="1" hidden="1" x14ac:dyDescent="0.15">
      <c r="B342" s="15">
        <v>112002</v>
      </c>
      <c r="C342" s="16" t="s">
        <v>10</v>
      </c>
      <c r="D342" s="26">
        <v>43494</v>
      </c>
      <c r="E342" s="16" t="s">
        <v>358</v>
      </c>
      <c r="F342" s="66">
        <v>267448680</v>
      </c>
      <c r="G342" s="17"/>
      <c r="H342" s="18">
        <f t="shared" si="4"/>
        <v>267448680</v>
      </c>
    </row>
    <row r="343" spans="2:8" s="13" customFormat="1" hidden="1" x14ac:dyDescent="0.15">
      <c r="B343" s="15">
        <v>112001</v>
      </c>
      <c r="C343" s="16" t="s">
        <v>9</v>
      </c>
      <c r="D343" s="26">
        <v>43494</v>
      </c>
      <c r="E343" s="16" t="s">
        <v>358</v>
      </c>
      <c r="F343" s="66"/>
      <c r="G343" s="17">
        <v>-267448680</v>
      </c>
      <c r="H343" s="18">
        <f t="shared" si="4"/>
        <v>-267448680</v>
      </c>
    </row>
    <row r="344" spans="2:8" s="13" customFormat="1" hidden="1" x14ac:dyDescent="0.15">
      <c r="B344" s="15">
        <v>112002</v>
      </c>
      <c r="C344" s="16" t="s">
        <v>10</v>
      </c>
      <c r="D344" s="26">
        <v>43494</v>
      </c>
      <c r="E344" s="16" t="s">
        <v>358</v>
      </c>
      <c r="F344" s="66">
        <v>10000000</v>
      </c>
      <c r="G344" s="17"/>
      <c r="H344" s="18">
        <f t="shared" si="4"/>
        <v>10000000</v>
      </c>
    </row>
    <row r="345" spans="2:8" s="13" customFormat="1" hidden="1" x14ac:dyDescent="0.15">
      <c r="B345" s="15">
        <v>112001</v>
      </c>
      <c r="C345" s="16" t="s">
        <v>9</v>
      </c>
      <c r="D345" s="26">
        <v>43494</v>
      </c>
      <c r="E345" s="16" t="s">
        <v>358</v>
      </c>
      <c r="F345" s="66"/>
      <c r="G345" s="17">
        <v>-10000000</v>
      </c>
      <c r="H345" s="18">
        <f t="shared" si="4"/>
        <v>-10000000</v>
      </c>
    </row>
    <row r="346" spans="2:8" s="13" customFormat="1" hidden="1" x14ac:dyDescent="0.15">
      <c r="B346" s="15">
        <v>611005</v>
      </c>
      <c r="C346" s="16" t="s">
        <v>144</v>
      </c>
      <c r="D346" s="26">
        <v>43495</v>
      </c>
      <c r="E346" s="16" t="s">
        <v>364</v>
      </c>
      <c r="F346" s="66">
        <v>18129000</v>
      </c>
      <c r="G346" s="17"/>
      <c r="H346" s="18">
        <f t="shared" si="4"/>
        <v>18129000</v>
      </c>
    </row>
    <row r="347" spans="2:8" s="13" customFormat="1" hidden="1" x14ac:dyDescent="0.15">
      <c r="B347" s="15">
        <v>112001</v>
      </c>
      <c r="C347" s="16" t="s">
        <v>9</v>
      </c>
      <c r="D347" s="26">
        <v>43495</v>
      </c>
      <c r="E347" s="16" t="s">
        <v>364</v>
      </c>
      <c r="F347" s="66"/>
      <c r="G347" s="17">
        <v>-18129000</v>
      </c>
      <c r="H347" s="18">
        <f t="shared" si="4"/>
        <v>-18129000</v>
      </c>
    </row>
    <row r="348" spans="2:8" s="13" customFormat="1" hidden="1" x14ac:dyDescent="0.15">
      <c r="B348" s="15">
        <v>811005</v>
      </c>
      <c r="C348" s="16" t="s">
        <v>144</v>
      </c>
      <c r="D348" s="26">
        <v>43495</v>
      </c>
      <c r="E348" s="16" t="s">
        <v>365</v>
      </c>
      <c r="F348" s="66">
        <v>27100000</v>
      </c>
      <c r="G348" s="17"/>
      <c r="H348" s="18">
        <f t="shared" si="4"/>
        <v>27100000</v>
      </c>
    </row>
    <row r="349" spans="2:8" s="13" customFormat="1" hidden="1" x14ac:dyDescent="0.15">
      <c r="B349" s="15">
        <v>112001</v>
      </c>
      <c r="C349" s="16" t="s">
        <v>9</v>
      </c>
      <c r="D349" s="26">
        <v>43495</v>
      </c>
      <c r="E349" s="16" t="s">
        <v>365</v>
      </c>
      <c r="F349" s="66"/>
      <c r="G349" s="17">
        <v>-27100000</v>
      </c>
      <c r="H349" s="18">
        <f t="shared" si="4"/>
        <v>-27100000</v>
      </c>
    </row>
    <row r="350" spans="2:8" s="13" customFormat="1" hidden="1" x14ac:dyDescent="0.15">
      <c r="B350" s="15">
        <v>611005</v>
      </c>
      <c r="C350" s="16" t="s">
        <v>144</v>
      </c>
      <c r="D350" s="26">
        <v>43496</v>
      </c>
      <c r="E350" s="16" t="s">
        <v>366</v>
      </c>
      <c r="F350" s="66">
        <v>4708100</v>
      </c>
      <c r="G350" s="17"/>
      <c r="H350" s="18">
        <f t="shared" si="4"/>
        <v>4708100</v>
      </c>
    </row>
    <row r="351" spans="2:8" s="13" customFormat="1" hidden="1" x14ac:dyDescent="0.15">
      <c r="B351" s="15">
        <v>112001</v>
      </c>
      <c r="C351" s="16" t="s">
        <v>9</v>
      </c>
      <c r="D351" s="26">
        <v>43496</v>
      </c>
      <c r="E351" s="16" t="s">
        <v>366</v>
      </c>
      <c r="F351" s="66"/>
      <c r="G351" s="17">
        <v>-4708100</v>
      </c>
      <c r="H351" s="18">
        <f t="shared" si="4"/>
        <v>-4708100</v>
      </c>
    </row>
    <row r="352" spans="2:8" s="13" customFormat="1" hidden="1" x14ac:dyDescent="0.15">
      <c r="B352" s="15">
        <v>611003</v>
      </c>
      <c r="C352" s="16" t="s">
        <v>142</v>
      </c>
      <c r="D352" s="26">
        <v>43496</v>
      </c>
      <c r="E352" s="16" t="s">
        <v>367</v>
      </c>
      <c r="F352" s="66">
        <v>727000</v>
      </c>
      <c r="G352" s="17"/>
      <c r="H352" s="18">
        <f t="shared" ref="H352:H415" si="5">F352+G352</f>
        <v>727000</v>
      </c>
    </row>
    <row r="353" spans="2:8" s="13" customFormat="1" hidden="1" x14ac:dyDescent="0.15">
      <c r="B353" s="15">
        <v>912004</v>
      </c>
      <c r="C353" s="16" t="s">
        <v>205</v>
      </c>
      <c r="D353" s="26">
        <v>43496</v>
      </c>
      <c r="E353" s="16" t="s">
        <v>368</v>
      </c>
      <c r="F353" s="66">
        <v>684900</v>
      </c>
      <c r="G353" s="17"/>
      <c r="H353" s="18">
        <f t="shared" si="5"/>
        <v>684900</v>
      </c>
    </row>
    <row r="354" spans="2:8" s="13" customFormat="1" hidden="1" x14ac:dyDescent="0.15">
      <c r="B354" s="15">
        <v>112001</v>
      </c>
      <c r="C354" s="16" t="s">
        <v>9</v>
      </c>
      <c r="D354" s="26">
        <v>43496</v>
      </c>
      <c r="E354" s="16" t="s">
        <v>305</v>
      </c>
      <c r="F354" s="66"/>
      <c r="G354" s="17">
        <v>-1411900</v>
      </c>
      <c r="H354" s="18">
        <f t="shared" si="5"/>
        <v>-1411900</v>
      </c>
    </row>
    <row r="355" spans="2:8" s="13" customFormat="1" hidden="1" x14ac:dyDescent="0.15">
      <c r="B355" s="15">
        <v>711011</v>
      </c>
      <c r="C355" s="16" t="s">
        <v>150</v>
      </c>
      <c r="D355" s="26">
        <v>43496</v>
      </c>
      <c r="E355" s="16" t="s">
        <v>369</v>
      </c>
      <c r="F355" s="66">
        <v>2020700</v>
      </c>
      <c r="G355" s="17"/>
      <c r="H355" s="18">
        <f t="shared" si="5"/>
        <v>2020700</v>
      </c>
    </row>
    <row r="356" spans="2:8" s="13" customFormat="1" hidden="1" x14ac:dyDescent="0.15">
      <c r="B356" s="15">
        <v>112001</v>
      </c>
      <c r="C356" s="16" t="s">
        <v>9</v>
      </c>
      <c r="D356" s="26">
        <v>43496</v>
      </c>
      <c r="E356" s="16" t="s">
        <v>369</v>
      </c>
      <c r="F356" s="66"/>
      <c r="G356" s="17">
        <v>-2020700</v>
      </c>
      <c r="H356" s="18">
        <f t="shared" si="5"/>
        <v>-2020700</v>
      </c>
    </row>
    <row r="357" spans="2:8" s="13" customFormat="1" hidden="1" x14ac:dyDescent="0.15">
      <c r="B357" s="15">
        <v>912004</v>
      </c>
      <c r="C357" s="16" t="s">
        <v>205</v>
      </c>
      <c r="D357" s="26">
        <v>43496</v>
      </c>
      <c r="E357" s="16" t="s">
        <v>243</v>
      </c>
      <c r="F357" s="66">
        <v>12500</v>
      </c>
      <c r="G357" s="17"/>
      <c r="H357" s="18">
        <f t="shared" si="5"/>
        <v>12500</v>
      </c>
    </row>
    <row r="358" spans="2:8" s="13" customFormat="1" hidden="1" x14ac:dyDescent="0.15">
      <c r="B358" s="15">
        <v>112001</v>
      </c>
      <c r="C358" s="16" t="s">
        <v>9</v>
      </c>
      <c r="D358" s="26">
        <v>43496</v>
      </c>
      <c r="E358" s="16" t="s">
        <v>243</v>
      </c>
      <c r="F358" s="66"/>
      <c r="G358" s="17">
        <v>-12500</v>
      </c>
      <c r="H358" s="18">
        <f t="shared" si="5"/>
        <v>-12500</v>
      </c>
    </row>
    <row r="359" spans="2:8" s="13" customFormat="1" hidden="1" x14ac:dyDescent="0.15">
      <c r="B359" s="15">
        <v>112001</v>
      </c>
      <c r="C359" s="16" t="s">
        <v>9</v>
      </c>
      <c r="D359" s="26">
        <v>43496</v>
      </c>
      <c r="E359" s="16" t="s">
        <v>370</v>
      </c>
      <c r="F359" s="66">
        <v>6386140.1799999997</v>
      </c>
      <c r="G359" s="17"/>
      <c r="H359" s="18">
        <f t="shared" si="5"/>
        <v>6386140.1799999997</v>
      </c>
    </row>
    <row r="360" spans="2:8" s="13" customFormat="1" hidden="1" x14ac:dyDescent="0.15">
      <c r="B360" s="15">
        <v>911001</v>
      </c>
      <c r="C360" s="16" t="s">
        <v>197</v>
      </c>
      <c r="D360" s="26">
        <v>43496</v>
      </c>
      <c r="E360" s="16" t="s">
        <v>370</v>
      </c>
      <c r="F360" s="66"/>
      <c r="G360" s="17">
        <v>-6386140.1799999997</v>
      </c>
      <c r="H360" s="18">
        <f t="shared" si="5"/>
        <v>-6386140.1799999997</v>
      </c>
    </row>
    <row r="361" spans="2:8" s="13" customFormat="1" hidden="1" x14ac:dyDescent="0.15">
      <c r="B361" s="15">
        <v>912005</v>
      </c>
      <c r="C361" s="16" t="s">
        <v>206</v>
      </c>
      <c r="D361" s="26">
        <v>43496</v>
      </c>
      <c r="E361" s="16" t="s">
        <v>371</v>
      </c>
      <c r="F361" s="66">
        <v>1277228.04</v>
      </c>
      <c r="G361" s="17"/>
      <c r="H361" s="18">
        <f t="shared" si="5"/>
        <v>1277228.04</v>
      </c>
    </row>
    <row r="362" spans="2:8" s="13" customFormat="1" hidden="1" x14ac:dyDescent="0.15">
      <c r="B362" s="15">
        <v>112001</v>
      </c>
      <c r="C362" s="16" t="s">
        <v>9</v>
      </c>
      <c r="D362" s="26">
        <v>43496</v>
      </c>
      <c r="E362" s="16" t="s">
        <v>371</v>
      </c>
      <c r="F362" s="66"/>
      <c r="G362" s="17">
        <v>-1277228.04</v>
      </c>
      <c r="H362" s="18">
        <f t="shared" si="5"/>
        <v>-1277228.04</v>
      </c>
    </row>
    <row r="363" spans="2:8" s="13" customFormat="1" hidden="1" x14ac:dyDescent="0.15">
      <c r="B363" s="15">
        <v>212001</v>
      </c>
      <c r="C363" s="16" t="s">
        <v>85</v>
      </c>
      <c r="D363" s="26">
        <v>43473</v>
      </c>
      <c r="E363" s="16" t="s">
        <v>372</v>
      </c>
      <c r="F363" s="66">
        <v>910608187.51999998</v>
      </c>
      <c r="G363" s="17"/>
      <c r="H363" s="18">
        <f t="shared" si="5"/>
        <v>910608187.51999998</v>
      </c>
    </row>
    <row r="364" spans="2:8" s="13" customFormat="1" hidden="1" x14ac:dyDescent="0.15">
      <c r="B364" s="15">
        <v>112002</v>
      </c>
      <c r="C364" s="16" t="s">
        <v>10</v>
      </c>
      <c r="D364" s="26">
        <v>43473</v>
      </c>
      <c r="E364" s="16" t="s">
        <v>372</v>
      </c>
      <c r="F364" s="66"/>
      <c r="G364" s="17">
        <v>-910608187.51999998</v>
      </c>
      <c r="H364" s="18">
        <f t="shared" si="5"/>
        <v>-910608187.51999998</v>
      </c>
    </row>
    <row r="365" spans="2:8" s="13" customFormat="1" hidden="1" x14ac:dyDescent="0.15">
      <c r="B365" s="15">
        <v>212001</v>
      </c>
      <c r="C365" s="16" t="s">
        <v>85</v>
      </c>
      <c r="D365" s="26">
        <v>43473</v>
      </c>
      <c r="E365" s="16" t="s">
        <v>373</v>
      </c>
      <c r="F365" s="66">
        <v>316834232</v>
      </c>
      <c r="G365" s="17"/>
      <c r="H365" s="18">
        <f t="shared" si="5"/>
        <v>316834232</v>
      </c>
    </row>
    <row r="366" spans="2:8" s="13" customFormat="1" hidden="1" x14ac:dyDescent="0.15">
      <c r="B366" s="15">
        <v>112002</v>
      </c>
      <c r="C366" s="16" t="s">
        <v>10</v>
      </c>
      <c r="D366" s="26">
        <v>43473</v>
      </c>
      <c r="E366" s="16" t="s">
        <v>373</v>
      </c>
      <c r="F366" s="66"/>
      <c r="G366" s="17">
        <v>-316834232</v>
      </c>
      <c r="H366" s="18">
        <f t="shared" si="5"/>
        <v>-316834232</v>
      </c>
    </row>
    <row r="367" spans="2:8" s="13" customFormat="1" hidden="1" x14ac:dyDescent="0.15">
      <c r="B367" s="15">
        <v>212001</v>
      </c>
      <c r="C367" s="16" t="s">
        <v>85</v>
      </c>
      <c r="D367" s="26">
        <v>43473</v>
      </c>
      <c r="E367" s="16" t="s">
        <v>374</v>
      </c>
      <c r="F367" s="66">
        <v>202712201.93000001</v>
      </c>
      <c r="G367" s="17"/>
      <c r="H367" s="18">
        <f t="shared" si="5"/>
        <v>202712201.93000001</v>
      </c>
    </row>
    <row r="368" spans="2:8" s="13" customFormat="1" hidden="1" x14ac:dyDescent="0.15">
      <c r="B368" s="15">
        <v>112002</v>
      </c>
      <c r="C368" s="16" t="s">
        <v>10</v>
      </c>
      <c r="D368" s="26">
        <v>43473</v>
      </c>
      <c r="E368" s="16" t="s">
        <v>374</v>
      </c>
      <c r="F368" s="66"/>
      <c r="G368" s="17">
        <v>-202712201.93000001</v>
      </c>
      <c r="H368" s="18">
        <f t="shared" si="5"/>
        <v>-202712201.93000001</v>
      </c>
    </row>
    <row r="369" spans="2:8" s="13" customFormat="1" hidden="1" x14ac:dyDescent="0.15">
      <c r="B369" s="15">
        <v>112002</v>
      </c>
      <c r="C369" s="16" t="s">
        <v>10</v>
      </c>
      <c r="D369" s="26">
        <v>43476</v>
      </c>
      <c r="E369" s="16" t="s">
        <v>375</v>
      </c>
      <c r="F369" s="66">
        <v>25350000</v>
      </c>
      <c r="G369" s="17"/>
      <c r="H369" s="18">
        <f t="shared" si="5"/>
        <v>25350000</v>
      </c>
    </row>
    <row r="370" spans="2:8" s="13" customFormat="1" hidden="1" x14ac:dyDescent="0.15">
      <c r="B370" s="15">
        <v>122001</v>
      </c>
      <c r="C370" s="16" t="s">
        <v>18</v>
      </c>
      <c r="D370" s="26">
        <v>43476</v>
      </c>
      <c r="E370" s="16" t="s">
        <v>375</v>
      </c>
      <c r="F370" s="66"/>
      <c r="G370" s="17">
        <v>-25350000</v>
      </c>
      <c r="H370" s="18">
        <f t="shared" si="5"/>
        <v>-25350000</v>
      </c>
    </row>
    <row r="371" spans="2:8" s="13" customFormat="1" hidden="1" x14ac:dyDescent="0.15">
      <c r="B371" s="15">
        <v>912004</v>
      </c>
      <c r="C371" s="16" t="s">
        <v>205</v>
      </c>
      <c r="D371" s="26">
        <v>43480</v>
      </c>
      <c r="E371" s="16" t="s">
        <v>243</v>
      </c>
      <c r="F371" s="66">
        <v>2000</v>
      </c>
      <c r="G371" s="17"/>
      <c r="H371" s="18">
        <f t="shared" si="5"/>
        <v>2000</v>
      </c>
    </row>
    <row r="372" spans="2:8" s="13" customFormat="1" hidden="1" x14ac:dyDescent="0.15">
      <c r="B372" s="15">
        <v>112002</v>
      </c>
      <c r="C372" s="16" t="s">
        <v>10</v>
      </c>
      <c r="D372" s="26">
        <v>43480</v>
      </c>
      <c r="E372" s="16" t="s">
        <v>243</v>
      </c>
      <c r="F372" s="66"/>
      <c r="G372" s="17">
        <v>-2000</v>
      </c>
      <c r="H372" s="18">
        <f t="shared" si="5"/>
        <v>-2000</v>
      </c>
    </row>
    <row r="373" spans="2:8" s="13" customFormat="1" hidden="1" x14ac:dyDescent="0.15">
      <c r="B373" s="15">
        <v>112002</v>
      </c>
      <c r="C373" s="16" t="s">
        <v>10</v>
      </c>
      <c r="D373" s="26">
        <v>43481</v>
      </c>
      <c r="E373" s="16" t="s">
        <v>376</v>
      </c>
      <c r="F373" s="66">
        <v>34730000</v>
      </c>
      <c r="G373" s="17"/>
      <c r="H373" s="18">
        <f t="shared" si="5"/>
        <v>34730000</v>
      </c>
    </row>
    <row r="374" spans="2:8" s="13" customFormat="1" hidden="1" x14ac:dyDescent="0.15">
      <c r="B374" s="15">
        <v>122001</v>
      </c>
      <c r="C374" s="16" t="s">
        <v>18</v>
      </c>
      <c r="D374" s="26">
        <v>43481</v>
      </c>
      <c r="E374" s="16" t="s">
        <v>376</v>
      </c>
      <c r="F374" s="66"/>
      <c r="G374" s="17">
        <v>-34730000</v>
      </c>
      <c r="H374" s="18">
        <f t="shared" si="5"/>
        <v>-34730000</v>
      </c>
    </row>
    <row r="375" spans="2:8" s="13" customFormat="1" hidden="1" x14ac:dyDescent="0.15">
      <c r="B375" s="15">
        <v>112002</v>
      </c>
      <c r="C375" s="16" t="s">
        <v>10</v>
      </c>
      <c r="D375" s="26">
        <v>43494</v>
      </c>
      <c r="E375" s="16" t="s">
        <v>377</v>
      </c>
      <c r="F375" s="66">
        <v>170000000</v>
      </c>
      <c r="G375" s="17"/>
      <c r="H375" s="18">
        <f t="shared" si="5"/>
        <v>170000000</v>
      </c>
    </row>
    <row r="376" spans="2:8" s="13" customFormat="1" hidden="1" x14ac:dyDescent="0.15">
      <c r="B376" s="15">
        <v>122001</v>
      </c>
      <c r="C376" s="16" t="s">
        <v>18</v>
      </c>
      <c r="D376" s="26">
        <v>43494</v>
      </c>
      <c r="E376" s="16" t="s">
        <v>377</v>
      </c>
      <c r="F376" s="66"/>
      <c r="G376" s="17">
        <v>-170000000</v>
      </c>
      <c r="H376" s="18">
        <f t="shared" si="5"/>
        <v>-170000000</v>
      </c>
    </row>
    <row r="377" spans="2:8" s="13" customFormat="1" hidden="1" x14ac:dyDescent="0.15">
      <c r="B377" s="15">
        <v>212001</v>
      </c>
      <c r="C377" s="16" t="s">
        <v>85</v>
      </c>
      <c r="D377" s="26">
        <v>43494</v>
      </c>
      <c r="E377" s="16" t="s">
        <v>378</v>
      </c>
      <c r="F377" s="66">
        <v>447448680</v>
      </c>
      <c r="G377" s="17"/>
      <c r="H377" s="18">
        <f t="shared" si="5"/>
        <v>447448680</v>
      </c>
    </row>
    <row r="378" spans="2:8" s="13" customFormat="1" hidden="1" x14ac:dyDescent="0.15">
      <c r="B378" s="15">
        <v>112002</v>
      </c>
      <c r="C378" s="16" t="s">
        <v>10</v>
      </c>
      <c r="D378" s="26">
        <v>43494</v>
      </c>
      <c r="E378" s="16" t="s">
        <v>378</v>
      </c>
      <c r="F378" s="66"/>
      <c r="G378" s="17">
        <v>-447448680</v>
      </c>
      <c r="H378" s="18">
        <f t="shared" si="5"/>
        <v>-447448680</v>
      </c>
    </row>
    <row r="379" spans="2:8" s="13" customFormat="1" hidden="1" x14ac:dyDescent="0.15">
      <c r="B379" s="15">
        <v>912004</v>
      </c>
      <c r="C379" s="16" t="s">
        <v>205</v>
      </c>
      <c r="D379" s="26">
        <v>43496</v>
      </c>
      <c r="E379" s="16" t="s">
        <v>243</v>
      </c>
      <c r="F379" s="66">
        <v>25000</v>
      </c>
      <c r="G379" s="17"/>
      <c r="H379" s="18">
        <f t="shared" si="5"/>
        <v>25000</v>
      </c>
    </row>
    <row r="380" spans="2:8" s="13" customFormat="1" hidden="1" x14ac:dyDescent="0.15">
      <c r="B380" s="15">
        <v>112002</v>
      </c>
      <c r="C380" s="16" t="s">
        <v>10</v>
      </c>
      <c r="D380" s="26">
        <v>43496</v>
      </c>
      <c r="E380" s="16" t="s">
        <v>243</v>
      </c>
      <c r="F380" s="66"/>
      <c r="G380" s="17">
        <v>-25000</v>
      </c>
      <c r="H380" s="18">
        <f t="shared" si="5"/>
        <v>-25000</v>
      </c>
    </row>
    <row r="381" spans="2:8" s="13" customFormat="1" hidden="1" x14ac:dyDescent="0.15">
      <c r="B381" s="15">
        <v>112002</v>
      </c>
      <c r="C381" s="16" t="s">
        <v>10</v>
      </c>
      <c r="D381" s="26">
        <v>43496</v>
      </c>
      <c r="E381" s="16" t="s">
        <v>370</v>
      </c>
      <c r="F381" s="66">
        <v>2054.79</v>
      </c>
      <c r="G381" s="17"/>
      <c r="H381" s="18">
        <f t="shared" si="5"/>
        <v>2054.79</v>
      </c>
    </row>
    <row r="382" spans="2:8" s="13" customFormat="1" hidden="1" x14ac:dyDescent="0.15">
      <c r="B382" s="15">
        <v>911001</v>
      </c>
      <c r="C382" s="16" t="s">
        <v>197</v>
      </c>
      <c r="D382" s="26">
        <v>43496</v>
      </c>
      <c r="E382" s="16" t="s">
        <v>370</v>
      </c>
      <c r="F382" s="66"/>
      <c r="G382" s="17">
        <v>-2054.79</v>
      </c>
      <c r="H382" s="18">
        <f t="shared" si="5"/>
        <v>-2054.79</v>
      </c>
    </row>
    <row r="383" spans="2:8" s="13" customFormat="1" hidden="1" x14ac:dyDescent="0.15">
      <c r="B383" s="15">
        <v>912005</v>
      </c>
      <c r="C383" s="16" t="s">
        <v>206</v>
      </c>
      <c r="D383" s="26">
        <v>43496</v>
      </c>
      <c r="E383" s="16" t="s">
        <v>371</v>
      </c>
      <c r="F383" s="66">
        <v>410.96</v>
      </c>
      <c r="G383" s="17"/>
      <c r="H383" s="18">
        <f t="shared" si="5"/>
        <v>410.96</v>
      </c>
    </row>
    <row r="384" spans="2:8" s="13" customFormat="1" hidden="1" x14ac:dyDescent="0.15">
      <c r="B384" s="15">
        <v>112002</v>
      </c>
      <c r="C384" s="16" t="s">
        <v>10</v>
      </c>
      <c r="D384" s="26">
        <v>43496</v>
      </c>
      <c r="E384" s="16" t="s">
        <v>371</v>
      </c>
      <c r="F384" s="66"/>
      <c r="G384" s="17">
        <v>-410.96</v>
      </c>
      <c r="H384" s="18">
        <f t="shared" si="5"/>
        <v>-410.96</v>
      </c>
    </row>
    <row r="385" spans="2:9" s="13" customFormat="1" hidden="1" x14ac:dyDescent="0.15">
      <c r="B385" s="15">
        <v>912004</v>
      </c>
      <c r="C385" s="16" t="s">
        <v>205</v>
      </c>
      <c r="D385" s="26">
        <v>43496</v>
      </c>
      <c r="E385" s="16" t="s">
        <v>379</v>
      </c>
      <c r="F385" s="66">
        <v>6000</v>
      </c>
      <c r="G385" s="17"/>
      <c r="H385" s="18">
        <f t="shared" si="5"/>
        <v>6000</v>
      </c>
    </row>
    <row r="386" spans="2:9" s="13" customFormat="1" hidden="1" x14ac:dyDescent="0.15">
      <c r="B386" s="15">
        <v>112002</v>
      </c>
      <c r="C386" s="16" t="s">
        <v>10</v>
      </c>
      <c r="D386" s="26">
        <v>43496</v>
      </c>
      <c r="E386" s="16" t="s">
        <v>379</v>
      </c>
      <c r="F386" s="66"/>
      <c r="G386" s="17">
        <v>-6000</v>
      </c>
      <c r="H386" s="18">
        <f t="shared" si="5"/>
        <v>-6000</v>
      </c>
    </row>
    <row r="387" spans="2:9" s="13" customFormat="1" hidden="1" x14ac:dyDescent="0.15">
      <c r="B387" s="15">
        <v>122001</v>
      </c>
      <c r="C387" s="16" t="s">
        <v>18</v>
      </c>
      <c r="D387" s="26">
        <v>43496</v>
      </c>
      <c r="E387" s="16" t="s">
        <v>380</v>
      </c>
      <c r="F387" s="66">
        <v>955230428.80000007</v>
      </c>
      <c r="G387" s="17"/>
      <c r="H387" s="18">
        <f t="shared" si="5"/>
        <v>955230428.80000007</v>
      </c>
    </row>
    <row r="388" spans="2:9" s="13" customFormat="1" hidden="1" x14ac:dyDescent="0.15">
      <c r="B388" s="15">
        <v>411003</v>
      </c>
      <c r="C388" s="16" t="s">
        <v>120</v>
      </c>
      <c r="D388" s="26">
        <v>43496</v>
      </c>
      <c r="E388" s="16" t="s">
        <v>380</v>
      </c>
      <c r="F388" s="66"/>
      <c r="G388" s="17">
        <v>-868391298</v>
      </c>
      <c r="H388" s="18">
        <f t="shared" si="5"/>
        <v>-868391298</v>
      </c>
      <c r="I388" s="62"/>
    </row>
    <row r="389" spans="2:9" s="13" customFormat="1" hidden="1" x14ac:dyDescent="0.15">
      <c r="B389" s="15">
        <v>214005</v>
      </c>
      <c r="C389" s="16" t="s">
        <v>94</v>
      </c>
      <c r="D389" s="26">
        <v>43496</v>
      </c>
      <c r="E389" s="16" t="s">
        <v>380</v>
      </c>
      <c r="F389" s="66"/>
      <c r="G389" s="17">
        <v>-86839130.799999997</v>
      </c>
      <c r="H389" s="18">
        <f t="shared" si="5"/>
        <v>-86839130.799999997</v>
      </c>
    </row>
    <row r="390" spans="2:9" s="13" customFormat="1" hidden="1" x14ac:dyDescent="0.15">
      <c r="B390" s="15">
        <v>511001</v>
      </c>
      <c r="C390" s="16" t="s">
        <v>134</v>
      </c>
      <c r="D390" s="26">
        <v>43496</v>
      </c>
      <c r="E390" s="16" t="s">
        <v>381</v>
      </c>
      <c r="F390" s="66">
        <v>582160120</v>
      </c>
      <c r="G390" s="17"/>
      <c r="H390" s="18">
        <f t="shared" si="5"/>
        <v>582160120</v>
      </c>
    </row>
    <row r="391" spans="2:9" s="13" customFormat="1" hidden="1" x14ac:dyDescent="0.15">
      <c r="B391" s="15">
        <v>136001</v>
      </c>
      <c r="C391" s="16" t="s">
        <v>29</v>
      </c>
      <c r="D391" s="26">
        <v>43496</v>
      </c>
      <c r="E391" s="16" t="s">
        <v>381</v>
      </c>
      <c r="F391" s="66"/>
      <c r="G391" s="17">
        <v>-582160120</v>
      </c>
      <c r="H391" s="18">
        <f t="shared" si="5"/>
        <v>-582160120</v>
      </c>
    </row>
    <row r="392" spans="2:9" s="13" customFormat="1" hidden="1" x14ac:dyDescent="0.15">
      <c r="B392" s="15">
        <v>136001</v>
      </c>
      <c r="C392" s="16" t="s">
        <v>29</v>
      </c>
      <c r="D392" s="26">
        <v>43496</v>
      </c>
      <c r="E392" s="16" t="s">
        <v>382</v>
      </c>
      <c r="F392" s="66">
        <v>1442167500</v>
      </c>
      <c r="G392" s="17"/>
      <c r="H392" s="18">
        <f t="shared" si="5"/>
        <v>1442167500</v>
      </c>
    </row>
    <row r="393" spans="2:9" s="13" customFormat="1" hidden="1" x14ac:dyDescent="0.15">
      <c r="B393" s="15">
        <v>212001</v>
      </c>
      <c r="C393" s="16" t="s">
        <v>85</v>
      </c>
      <c r="D393" s="26">
        <v>43496</v>
      </c>
      <c r="E393" s="16" t="s">
        <v>382</v>
      </c>
      <c r="F393" s="66"/>
      <c r="G393" s="17">
        <v>-1442167500</v>
      </c>
      <c r="H393" s="18">
        <f t="shared" si="5"/>
        <v>-1442167500</v>
      </c>
    </row>
    <row r="394" spans="2:9" s="13" customFormat="1" hidden="1" x14ac:dyDescent="0.15">
      <c r="B394" s="15">
        <v>811029</v>
      </c>
      <c r="C394" s="16" t="s">
        <v>167</v>
      </c>
      <c r="D394" s="26">
        <v>43496</v>
      </c>
      <c r="E394" s="16" t="s">
        <v>383</v>
      </c>
      <c r="F394" s="66">
        <v>0</v>
      </c>
      <c r="G394" s="17"/>
      <c r="H394" s="18">
        <f t="shared" si="5"/>
        <v>0</v>
      </c>
    </row>
    <row r="395" spans="2:9" s="13" customFormat="1" hidden="1" x14ac:dyDescent="0.15">
      <c r="B395" s="15">
        <v>811032</v>
      </c>
      <c r="C395" s="16" t="s">
        <v>170</v>
      </c>
      <c r="D395" s="26">
        <v>43496</v>
      </c>
      <c r="E395" s="16" t="s">
        <v>383</v>
      </c>
      <c r="F395" s="66">
        <v>27303179.895833332</v>
      </c>
      <c r="G395" s="17"/>
      <c r="H395" s="18">
        <f t="shared" si="5"/>
        <v>27303179.895833332</v>
      </c>
    </row>
    <row r="396" spans="2:9" s="13" customFormat="1" hidden="1" x14ac:dyDescent="0.15">
      <c r="B396" s="15">
        <v>811033</v>
      </c>
      <c r="C396" s="16" t="s">
        <v>171</v>
      </c>
      <c r="D396" s="26">
        <v>43496</v>
      </c>
      <c r="E396" s="16" t="s">
        <v>383</v>
      </c>
      <c r="F396" s="66">
        <v>520833.33333333331</v>
      </c>
      <c r="G396" s="17"/>
      <c r="H396" s="18">
        <f t="shared" si="5"/>
        <v>520833.33333333331</v>
      </c>
    </row>
    <row r="397" spans="2:9" s="13" customFormat="1" hidden="1" x14ac:dyDescent="0.15">
      <c r="B397" s="15">
        <v>611029</v>
      </c>
      <c r="C397" s="16" t="s">
        <v>167</v>
      </c>
      <c r="D397" s="26">
        <v>43496</v>
      </c>
      <c r="E397" s="16" t="s">
        <v>383</v>
      </c>
      <c r="F397" s="66">
        <v>0</v>
      </c>
      <c r="G397" s="17"/>
      <c r="H397" s="18">
        <f t="shared" si="5"/>
        <v>0</v>
      </c>
    </row>
    <row r="398" spans="2:9" s="13" customFormat="1" hidden="1" x14ac:dyDescent="0.15">
      <c r="B398" s="15">
        <v>611030</v>
      </c>
      <c r="C398" s="16" t="s">
        <v>168</v>
      </c>
      <c r="D398" s="26">
        <v>43496</v>
      </c>
      <c r="E398" s="16" t="s">
        <v>383</v>
      </c>
      <c r="F398" s="66">
        <v>4275125</v>
      </c>
      <c r="G398" s="17"/>
      <c r="H398" s="18">
        <f t="shared" si="5"/>
        <v>4275125</v>
      </c>
    </row>
    <row r="399" spans="2:9" s="13" customFormat="1" hidden="1" x14ac:dyDescent="0.15">
      <c r="B399" s="15">
        <v>611032</v>
      </c>
      <c r="C399" s="16" t="s">
        <v>170</v>
      </c>
      <c r="D399" s="26">
        <v>43496</v>
      </c>
      <c r="E399" s="16" t="s">
        <v>383</v>
      </c>
      <c r="F399" s="66">
        <v>0</v>
      </c>
      <c r="G399" s="17"/>
      <c r="H399" s="18">
        <f t="shared" si="5"/>
        <v>0</v>
      </c>
    </row>
    <row r="400" spans="2:9" s="13" customFormat="1" hidden="1" x14ac:dyDescent="0.15">
      <c r="B400" s="15">
        <v>611033</v>
      </c>
      <c r="C400" s="16" t="s">
        <v>171</v>
      </c>
      <c r="D400" s="26">
        <v>43496</v>
      </c>
      <c r="E400" s="16" t="s">
        <v>383</v>
      </c>
      <c r="F400" s="66">
        <v>2907196.9696969786</v>
      </c>
      <c r="G400" s="17"/>
      <c r="H400" s="18">
        <f t="shared" si="5"/>
        <v>2907196.9696969786</v>
      </c>
    </row>
    <row r="401" spans="2:8" s="13" customFormat="1" hidden="1" x14ac:dyDescent="0.15">
      <c r="B401" s="15">
        <v>171001</v>
      </c>
      <c r="C401" s="16" t="s">
        <v>65</v>
      </c>
      <c r="D401" s="26">
        <v>43496</v>
      </c>
      <c r="E401" s="16" t="s">
        <v>383</v>
      </c>
      <c r="F401" s="66"/>
      <c r="G401" s="17">
        <v>0</v>
      </c>
      <c r="H401" s="18">
        <f t="shared" si="5"/>
        <v>0</v>
      </c>
    </row>
    <row r="402" spans="2:8" s="13" customFormat="1" hidden="1" x14ac:dyDescent="0.15">
      <c r="B402" s="15">
        <v>173001</v>
      </c>
      <c r="C402" s="16" t="s">
        <v>71</v>
      </c>
      <c r="D402" s="26">
        <v>43496</v>
      </c>
      <c r="E402" s="16" t="s">
        <v>383</v>
      </c>
      <c r="F402" s="66"/>
      <c r="G402" s="17">
        <v>-27303179.895833332</v>
      </c>
      <c r="H402" s="18">
        <f t="shared" si="5"/>
        <v>-27303179.895833332</v>
      </c>
    </row>
    <row r="403" spans="2:8" s="13" customFormat="1" hidden="1" x14ac:dyDescent="0.15">
      <c r="B403" s="15">
        <v>175001</v>
      </c>
      <c r="C403" s="16" t="s">
        <v>75</v>
      </c>
      <c r="D403" s="26">
        <v>43496</v>
      </c>
      <c r="E403" s="16" t="s">
        <v>383</v>
      </c>
      <c r="F403" s="66"/>
      <c r="G403" s="17">
        <v>-520833.33333333331</v>
      </c>
      <c r="H403" s="18">
        <f t="shared" si="5"/>
        <v>-520833.33333333331</v>
      </c>
    </row>
    <row r="404" spans="2:8" s="13" customFormat="1" hidden="1" x14ac:dyDescent="0.15">
      <c r="B404" s="15">
        <v>171002</v>
      </c>
      <c r="C404" s="16" t="s">
        <v>66</v>
      </c>
      <c r="D404" s="26">
        <v>43496</v>
      </c>
      <c r="E404" s="16" t="s">
        <v>383</v>
      </c>
      <c r="F404" s="66"/>
      <c r="G404" s="17">
        <v>0</v>
      </c>
      <c r="H404" s="18">
        <f t="shared" si="5"/>
        <v>0</v>
      </c>
    </row>
    <row r="405" spans="2:8" s="13" customFormat="1" hidden="1" x14ac:dyDescent="0.15">
      <c r="B405" s="15">
        <v>172002</v>
      </c>
      <c r="C405" s="16" t="s">
        <v>69</v>
      </c>
      <c r="D405" s="26">
        <v>43496</v>
      </c>
      <c r="E405" s="16" t="s">
        <v>383</v>
      </c>
      <c r="F405" s="66"/>
      <c r="G405" s="17">
        <v>-4275125</v>
      </c>
      <c r="H405" s="18">
        <f t="shared" si="5"/>
        <v>-4275125</v>
      </c>
    </row>
    <row r="406" spans="2:8" s="13" customFormat="1" hidden="1" x14ac:dyDescent="0.15">
      <c r="B406" s="15">
        <v>173002</v>
      </c>
      <c r="C406" s="16" t="s">
        <v>72</v>
      </c>
      <c r="D406" s="26">
        <v>43496</v>
      </c>
      <c r="E406" s="16" t="s">
        <v>383</v>
      </c>
      <c r="F406" s="66"/>
      <c r="G406" s="17">
        <v>0</v>
      </c>
      <c r="H406" s="18">
        <f t="shared" si="5"/>
        <v>0</v>
      </c>
    </row>
    <row r="407" spans="2:8" s="13" customFormat="1" hidden="1" x14ac:dyDescent="0.15">
      <c r="B407" s="15">
        <v>175002</v>
      </c>
      <c r="C407" s="16" t="s">
        <v>76</v>
      </c>
      <c r="D407" s="26">
        <v>43496</v>
      </c>
      <c r="E407" s="16" t="s">
        <v>383</v>
      </c>
      <c r="F407" s="66"/>
      <c r="G407" s="17">
        <v>-2907196.9696969786</v>
      </c>
      <c r="H407" s="18">
        <f t="shared" si="5"/>
        <v>-2907196.9696969786</v>
      </c>
    </row>
    <row r="408" spans="2:8" s="13" customFormat="1" hidden="1" x14ac:dyDescent="0.15">
      <c r="B408" s="15">
        <v>611023</v>
      </c>
      <c r="C408" s="16" t="s">
        <v>161</v>
      </c>
      <c r="D408" s="26">
        <v>43496</v>
      </c>
      <c r="E408" s="16" t="s">
        <v>384</v>
      </c>
      <c r="F408" s="66">
        <v>16666666.666666666</v>
      </c>
      <c r="G408" s="17"/>
      <c r="H408" s="18">
        <f t="shared" si="5"/>
        <v>16666666.666666666</v>
      </c>
    </row>
    <row r="409" spans="2:8" s="13" customFormat="1" hidden="1" x14ac:dyDescent="0.15">
      <c r="B409" s="15">
        <v>142003</v>
      </c>
      <c r="C409" s="16" t="s">
        <v>41</v>
      </c>
      <c r="D409" s="26">
        <v>43496</v>
      </c>
      <c r="E409" s="16" t="s">
        <v>384</v>
      </c>
      <c r="F409" s="66"/>
      <c r="G409" s="17">
        <v>-16666666.6666667</v>
      </c>
      <c r="H409" s="18">
        <f t="shared" si="5"/>
        <v>-16666666.6666667</v>
      </c>
    </row>
    <row r="410" spans="2:8" s="13" customFormat="1" hidden="1" x14ac:dyDescent="0.15">
      <c r="B410" s="15">
        <v>711011</v>
      </c>
      <c r="C410" s="16" t="s">
        <v>150</v>
      </c>
      <c r="D410" s="26">
        <v>43497</v>
      </c>
      <c r="E410" s="16" t="s">
        <v>403</v>
      </c>
      <c r="F410" s="66">
        <v>10141800</v>
      </c>
      <c r="G410" s="17"/>
      <c r="H410" s="18">
        <f t="shared" si="5"/>
        <v>10141800</v>
      </c>
    </row>
    <row r="411" spans="2:8" s="13" customFormat="1" hidden="1" x14ac:dyDescent="0.15">
      <c r="B411" s="15">
        <v>112003</v>
      </c>
      <c r="C411" s="16" t="s">
        <v>11</v>
      </c>
      <c r="D411" s="26">
        <v>43497</v>
      </c>
      <c r="E411" s="16" t="s">
        <v>403</v>
      </c>
      <c r="F411" s="66"/>
      <c r="G411" s="17">
        <v>-10141800</v>
      </c>
      <c r="H411" s="18">
        <f t="shared" si="5"/>
        <v>-10141800</v>
      </c>
    </row>
    <row r="412" spans="2:8" s="13" customFormat="1" hidden="1" x14ac:dyDescent="0.15">
      <c r="B412" s="15">
        <v>912004</v>
      </c>
      <c r="C412" s="16" t="s">
        <v>205</v>
      </c>
      <c r="D412" s="26">
        <v>43497</v>
      </c>
      <c r="E412" s="16" t="s">
        <v>404</v>
      </c>
      <c r="F412" s="66">
        <v>5000</v>
      </c>
      <c r="G412" s="17"/>
      <c r="H412" s="18">
        <f t="shared" si="5"/>
        <v>5000</v>
      </c>
    </row>
    <row r="413" spans="2:8" s="13" customFormat="1" hidden="1" x14ac:dyDescent="0.15">
      <c r="B413" s="15">
        <v>112003</v>
      </c>
      <c r="C413" s="16" t="s">
        <v>11</v>
      </c>
      <c r="D413" s="26">
        <v>43497</v>
      </c>
      <c r="E413" s="16" t="s">
        <v>404</v>
      </c>
      <c r="F413" s="66"/>
      <c r="G413" s="17">
        <v>-5000</v>
      </c>
      <c r="H413" s="18">
        <f t="shared" si="5"/>
        <v>-5000</v>
      </c>
    </row>
    <row r="414" spans="2:8" s="13" customFormat="1" hidden="1" x14ac:dyDescent="0.15">
      <c r="B414" s="15">
        <v>112003</v>
      </c>
      <c r="C414" s="16" t="s">
        <v>11</v>
      </c>
      <c r="D414" s="26">
        <v>43502</v>
      </c>
      <c r="E414" s="16" t="s">
        <v>405</v>
      </c>
      <c r="F414" s="66">
        <v>5000000</v>
      </c>
      <c r="G414" s="17"/>
      <c r="H414" s="18">
        <f t="shared" si="5"/>
        <v>5000000</v>
      </c>
    </row>
    <row r="415" spans="2:8" s="13" customFormat="1" hidden="1" x14ac:dyDescent="0.15">
      <c r="B415" s="15">
        <v>122001</v>
      </c>
      <c r="C415" s="16" t="s">
        <v>18</v>
      </c>
      <c r="D415" s="26">
        <v>43502</v>
      </c>
      <c r="E415" s="16" t="s">
        <v>405</v>
      </c>
      <c r="F415" s="66"/>
      <c r="G415" s="17">
        <v>-5000000</v>
      </c>
      <c r="H415" s="18">
        <f t="shared" si="5"/>
        <v>-5000000</v>
      </c>
    </row>
    <row r="416" spans="2:8" s="13" customFormat="1" hidden="1" x14ac:dyDescent="0.15">
      <c r="B416" s="15">
        <v>611002</v>
      </c>
      <c r="C416" s="16" t="s">
        <v>141</v>
      </c>
      <c r="D416" s="26">
        <v>43503</v>
      </c>
      <c r="E416" s="16" t="s">
        <v>406</v>
      </c>
      <c r="F416" s="66">
        <v>1685000</v>
      </c>
      <c r="G416" s="17"/>
      <c r="H416" s="18">
        <f t="shared" ref="H416:H479" si="6">F416+G416</f>
        <v>1685000</v>
      </c>
    </row>
    <row r="417" spans="2:8" s="13" customFormat="1" hidden="1" x14ac:dyDescent="0.15">
      <c r="B417" s="15">
        <v>112003</v>
      </c>
      <c r="C417" s="16" t="s">
        <v>11</v>
      </c>
      <c r="D417" s="26">
        <v>43503</v>
      </c>
      <c r="E417" s="16" t="s">
        <v>406</v>
      </c>
      <c r="F417" s="66"/>
      <c r="G417" s="17">
        <v>-1685000</v>
      </c>
      <c r="H417" s="18">
        <f t="shared" si="6"/>
        <v>-1685000</v>
      </c>
    </row>
    <row r="418" spans="2:8" s="13" customFormat="1" hidden="1" x14ac:dyDescent="0.15">
      <c r="B418" s="15">
        <v>811013</v>
      </c>
      <c r="C418" s="16" t="s">
        <v>152</v>
      </c>
      <c r="D418" s="26">
        <v>43503</v>
      </c>
      <c r="E418" s="16" t="s">
        <v>407</v>
      </c>
      <c r="F418" s="66">
        <v>3363000</v>
      </c>
      <c r="G418" s="17"/>
      <c r="H418" s="18">
        <f t="shared" si="6"/>
        <v>3363000</v>
      </c>
    </row>
    <row r="419" spans="2:8" s="13" customFormat="1" hidden="1" x14ac:dyDescent="0.15">
      <c r="B419" s="15">
        <v>112003</v>
      </c>
      <c r="C419" s="16" t="s">
        <v>11</v>
      </c>
      <c r="D419" s="26">
        <v>43503</v>
      </c>
      <c r="E419" s="16" t="s">
        <v>407</v>
      </c>
      <c r="F419" s="66"/>
      <c r="G419" s="17">
        <v>-3363000</v>
      </c>
      <c r="H419" s="18">
        <f t="shared" si="6"/>
        <v>-3363000</v>
      </c>
    </row>
    <row r="420" spans="2:8" s="13" customFormat="1" hidden="1" x14ac:dyDescent="0.15">
      <c r="B420" s="15">
        <v>141005</v>
      </c>
      <c r="C420" s="16" t="s">
        <v>36</v>
      </c>
      <c r="D420" s="26">
        <v>43503</v>
      </c>
      <c r="E420" s="16" t="s">
        <v>408</v>
      </c>
      <c r="F420" s="66">
        <v>336300</v>
      </c>
      <c r="G420" s="17"/>
      <c r="H420" s="18">
        <f t="shared" si="6"/>
        <v>336300</v>
      </c>
    </row>
    <row r="421" spans="2:8" s="13" customFormat="1" hidden="1" x14ac:dyDescent="0.15">
      <c r="B421" s="15">
        <v>112003</v>
      </c>
      <c r="C421" s="16" t="s">
        <v>11</v>
      </c>
      <c r="D421" s="26">
        <v>43503</v>
      </c>
      <c r="E421" s="16" t="s">
        <v>408</v>
      </c>
      <c r="F421" s="66"/>
      <c r="G421" s="17">
        <v>-336300</v>
      </c>
      <c r="H421" s="18">
        <f t="shared" si="6"/>
        <v>-336300</v>
      </c>
    </row>
    <row r="422" spans="2:8" s="13" customFormat="1" hidden="1" x14ac:dyDescent="0.15">
      <c r="B422" s="15">
        <v>811013</v>
      </c>
      <c r="C422" s="16" t="s">
        <v>152</v>
      </c>
      <c r="D422" s="26">
        <v>43503</v>
      </c>
      <c r="E422" s="16" t="s">
        <v>409</v>
      </c>
      <c r="F422" s="66">
        <v>566500</v>
      </c>
      <c r="G422" s="17"/>
      <c r="H422" s="18">
        <f t="shared" si="6"/>
        <v>566500</v>
      </c>
    </row>
    <row r="423" spans="2:8" s="13" customFormat="1" hidden="1" x14ac:dyDescent="0.15">
      <c r="B423" s="15">
        <v>112003</v>
      </c>
      <c r="C423" s="16" t="s">
        <v>11</v>
      </c>
      <c r="D423" s="26">
        <v>43503</v>
      </c>
      <c r="E423" s="16" t="s">
        <v>409</v>
      </c>
      <c r="F423" s="66"/>
      <c r="G423" s="17">
        <v>-566500</v>
      </c>
      <c r="H423" s="18">
        <f t="shared" si="6"/>
        <v>-566500</v>
      </c>
    </row>
    <row r="424" spans="2:8" s="13" customFormat="1" hidden="1" x14ac:dyDescent="0.15">
      <c r="B424" s="15">
        <v>811022</v>
      </c>
      <c r="C424" s="16" t="s">
        <v>160</v>
      </c>
      <c r="D424" s="26">
        <v>43503</v>
      </c>
      <c r="E424" s="16" t="s">
        <v>410</v>
      </c>
      <c r="F424" s="66">
        <v>2000000</v>
      </c>
      <c r="G424" s="17"/>
      <c r="H424" s="18">
        <f t="shared" si="6"/>
        <v>2000000</v>
      </c>
    </row>
    <row r="425" spans="2:8" s="13" customFormat="1" hidden="1" x14ac:dyDescent="0.15">
      <c r="B425" s="15">
        <v>112003</v>
      </c>
      <c r="C425" s="16" t="s">
        <v>11</v>
      </c>
      <c r="D425" s="26">
        <v>43503</v>
      </c>
      <c r="E425" s="16" t="s">
        <v>410</v>
      </c>
      <c r="F425" s="66"/>
      <c r="G425" s="17">
        <v>-2000000</v>
      </c>
      <c r="H425" s="18">
        <f t="shared" si="6"/>
        <v>-2000000</v>
      </c>
    </row>
    <row r="426" spans="2:8" s="13" customFormat="1" hidden="1" x14ac:dyDescent="0.15">
      <c r="B426" s="15">
        <v>611010</v>
      </c>
      <c r="C426" s="16" t="s">
        <v>149</v>
      </c>
      <c r="D426" s="26">
        <v>43503</v>
      </c>
      <c r="E426" s="16" t="s">
        <v>411</v>
      </c>
      <c r="F426" s="66">
        <v>66000</v>
      </c>
      <c r="G426" s="17"/>
      <c r="H426" s="18">
        <f t="shared" si="6"/>
        <v>66000</v>
      </c>
    </row>
    <row r="427" spans="2:8" s="13" customFormat="1" hidden="1" x14ac:dyDescent="0.15">
      <c r="B427" s="15">
        <v>112003</v>
      </c>
      <c r="C427" s="16" t="s">
        <v>11</v>
      </c>
      <c r="D427" s="26">
        <v>43503</v>
      </c>
      <c r="E427" s="16" t="s">
        <v>411</v>
      </c>
      <c r="F427" s="66"/>
      <c r="G427" s="17">
        <v>-66000</v>
      </c>
      <c r="H427" s="18">
        <f t="shared" si="6"/>
        <v>-66000</v>
      </c>
    </row>
    <row r="428" spans="2:8" s="13" customFormat="1" hidden="1" x14ac:dyDescent="0.15">
      <c r="B428" s="15">
        <v>611010</v>
      </c>
      <c r="C428" s="16" t="s">
        <v>149</v>
      </c>
      <c r="D428" s="26">
        <v>43503</v>
      </c>
      <c r="E428" s="16" t="s">
        <v>412</v>
      </c>
      <c r="F428" s="66">
        <v>140000</v>
      </c>
      <c r="G428" s="17"/>
      <c r="H428" s="18">
        <f t="shared" si="6"/>
        <v>140000</v>
      </c>
    </row>
    <row r="429" spans="2:8" s="13" customFormat="1" hidden="1" x14ac:dyDescent="0.15">
      <c r="B429" s="15">
        <v>611012</v>
      </c>
      <c r="C429" s="16" t="s">
        <v>151</v>
      </c>
      <c r="D429" s="26">
        <v>43503</v>
      </c>
      <c r="E429" s="16" t="s">
        <v>412</v>
      </c>
      <c r="F429" s="66">
        <v>21000</v>
      </c>
      <c r="G429" s="17"/>
      <c r="H429" s="18">
        <f t="shared" si="6"/>
        <v>21000</v>
      </c>
    </row>
    <row r="430" spans="2:8" s="13" customFormat="1" hidden="1" x14ac:dyDescent="0.15">
      <c r="B430" s="15">
        <v>112003</v>
      </c>
      <c r="C430" s="16" t="s">
        <v>11</v>
      </c>
      <c r="D430" s="26">
        <v>43503</v>
      </c>
      <c r="E430" s="16" t="s">
        <v>412</v>
      </c>
      <c r="F430" s="66"/>
      <c r="G430" s="17">
        <v>-161000</v>
      </c>
      <c r="H430" s="18">
        <f t="shared" si="6"/>
        <v>-161000</v>
      </c>
    </row>
    <row r="431" spans="2:8" s="13" customFormat="1" hidden="1" x14ac:dyDescent="0.15">
      <c r="B431" s="15">
        <v>711034</v>
      </c>
      <c r="C431" s="16" t="s">
        <v>183</v>
      </c>
      <c r="D431" s="26">
        <v>43503</v>
      </c>
      <c r="E431" s="16" t="s">
        <v>413</v>
      </c>
      <c r="F431" s="66">
        <v>1000000</v>
      </c>
      <c r="G431" s="17"/>
      <c r="H431" s="18">
        <f t="shared" si="6"/>
        <v>1000000</v>
      </c>
    </row>
    <row r="432" spans="2:8" s="13" customFormat="1" hidden="1" x14ac:dyDescent="0.15">
      <c r="B432" s="15">
        <v>112003</v>
      </c>
      <c r="C432" s="16" t="s">
        <v>11</v>
      </c>
      <c r="D432" s="26">
        <v>43503</v>
      </c>
      <c r="E432" s="16" t="s">
        <v>413</v>
      </c>
      <c r="F432" s="66"/>
      <c r="G432" s="17">
        <v>-1000000</v>
      </c>
      <c r="H432" s="18">
        <f t="shared" si="6"/>
        <v>-1000000</v>
      </c>
    </row>
    <row r="433" spans="2:8" s="13" customFormat="1" hidden="1" x14ac:dyDescent="0.15">
      <c r="B433" s="15">
        <v>811015</v>
      </c>
      <c r="C433" s="16" t="s">
        <v>154</v>
      </c>
      <c r="D433" s="26">
        <v>43503</v>
      </c>
      <c r="E433" s="16" t="s">
        <v>414</v>
      </c>
      <c r="F433" s="66">
        <v>1100000</v>
      </c>
      <c r="G433" s="17"/>
      <c r="H433" s="18">
        <f t="shared" si="6"/>
        <v>1100000</v>
      </c>
    </row>
    <row r="434" spans="2:8" s="13" customFormat="1" hidden="1" x14ac:dyDescent="0.15">
      <c r="B434" s="15">
        <v>112003</v>
      </c>
      <c r="C434" s="16" t="s">
        <v>11</v>
      </c>
      <c r="D434" s="26">
        <v>43503</v>
      </c>
      <c r="E434" s="16" t="s">
        <v>414</v>
      </c>
      <c r="F434" s="66"/>
      <c r="G434" s="17">
        <v>-1100000</v>
      </c>
      <c r="H434" s="18">
        <f t="shared" si="6"/>
        <v>-1100000</v>
      </c>
    </row>
    <row r="435" spans="2:8" s="13" customFormat="1" hidden="1" x14ac:dyDescent="0.15">
      <c r="B435" s="15">
        <v>811022</v>
      </c>
      <c r="C435" s="16" t="s">
        <v>160</v>
      </c>
      <c r="D435" s="26">
        <v>43503</v>
      </c>
      <c r="E435" s="16" t="s">
        <v>415</v>
      </c>
      <c r="F435" s="66">
        <v>1530000</v>
      </c>
      <c r="G435" s="17"/>
      <c r="H435" s="18">
        <f t="shared" si="6"/>
        <v>1530000</v>
      </c>
    </row>
    <row r="436" spans="2:8" s="13" customFormat="1" hidden="1" x14ac:dyDescent="0.15">
      <c r="B436" s="15">
        <v>112003</v>
      </c>
      <c r="C436" s="16" t="s">
        <v>11</v>
      </c>
      <c r="D436" s="26">
        <v>43503</v>
      </c>
      <c r="E436" s="16" t="s">
        <v>415</v>
      </c>
      <c r="F436" s="66"/>
      <c r="G436" s="17">
        <v>-1530000</v>
      </c>
      <c r="H436" s="18">
        <f t="shared" si="6"/>
        <v>-1530000</v>
      </c>
    </row>
    <row r="437" spans="2:8" s="13" customFormat="1" hidden="1" x14ac:dyDescent="0.15">
      <c r="B437" s="15">
        <v>711011</v>
      </c>
      <c r="C437" s="16" t="s">
        <v>150</v>
      </c>
      <c r="D437" s="26">
        <v>43503</v>
      </c>
      <c r="E437" s="16" t="s">
        <v>416</v>
      </c>
      <c r="F437" s="66">
        <v>9847057</v>
      </c>
      <c r="G437" s="17"/>
      <c r="H437" s="18">
        <f t="shared" si="6"/>
        <v>9847057</v>
      </c>
    </row>
    <row r="438" spans="2:8" s="13" customFormat="1" hidden="1" x14ac:dyDescent="0.15">
      <c r="B438" s="15">
        <v>112003</v>
      </c>
      <c r="C438" s="16" t="s">
        <v>11</v>
      </c>
      <c r="D438" s="26">
        <v>43503</v>
      </c>
      <c r="E438" s="16" t="s">
        <v>416</v>
      </c>
      <c r="F438" s="66"/>
      <c r="G438" s="17">
        <v>-9847057</v>
      </c>
      <c r="H438" s="18">
        <f t="shared" si="6"/>
        <v>-9847057</v>
      </c>
    </row>
    <row r="439" spans="2:8" s="13" customFormat="1" hidden="1" x14ac:dyDescent="0.15">
      <c r="B439" s="15">
        <v>811035</v>
      </c>
      <c r="C439" s="16" t="s">
        <v>194</v>
      </c>
      <c r="D439" s="26">
        <v>43504</v>
      </c>
      <c r="E439" s="16" t="s">
        <v>417</v>
      </c>
      <c r="F439" s="66">
        <v>5000000</v>
      </c>
      <c r="G439" s="17"/>
      <c r="H439" s="18">
        <f t="shared" si="6"/>
        <v>5000000</v>
      </c>
    </row>
    <row r="440" spans="2:8" s="13" customFormat="1" hidden="1" x14ac:dyDescent="0.15">
      <c r="B440" s="15">
        <v>711035</v>
      </c>
      <c r="C440" s="16" t="s">
        <v>184</v>
      </c>
      <c r="D440" s="26">
        <v>43504</v>
      </c>
      <c r="E440" s="16" t="s">
        <v>417</v>
      </c>
      <c r="F440" s="66">
        <v>5000000</v>
      </c>
      <c r="G440" s="17"/>
      <c r="H440" s="18">
        <f t="shared" si="6"/>
        <v>5000000</v>
      </c>
    </row>
    <row r="441" spans="2:8" s="13" customFormat="1" hidden="1" x14ac:dyDescent="0.15">
      <c r="B441" s="15">
        <v>112003</v>
      </c>
      <c r="C441" s="16" t="s">
        <v>11</v>
      </c>
      <c r="D441" s="26">
        <v>43504</v>
      </c>
      <c r="E441" s="16" t="s">
        <v>417</v>
      </c>
      <c r="F441" s="66"/>
      <c r="G441" s="17">
        <v>-10000000</v>
      </c>
      <c r="H441" s="18">
        <f t="shared" si="6"/>
        <v>-10000000</v>
      </c>
    </row>
    <row r="442" spans="2:8" s="13" customFormat="1" hidden="1" x14ac:dyDescent="0.15">
      <c r="B442" s="15">
        <v>112003</v>
      </c>
      <c r="C442" s="16" t="s">
        <v>11</v>
      </c>
      <c r="D442" s="26">
        <v>43504</v>
      </c>
      <c r="E442" s="16" t="s">
        <v>418</v>
      </c>
      <c r="F442" s="66">
        <v>33993001</v>
      </c>
      <c r="G442" s="17"/>
      <c r="H442" s="18">
        <f t="shared" si="6"/>
        <v>33993001</v>
      </c>
    </row>
    <row r="443" spans="2:8" s="13" customFormat="1" hidden="1" x14ac:dyDescent="0.15">
      <c r="B443" s="15">
        <v>122001</v>
      </c>
      <c r="C443" s="16" t="s">
        <v>18</v>
      </c>
      <c r="D443" s="26">
        <v>43504</v>
      </c>
      <c r="E443" s="16" t="s">
        <v>418</v>
      </c>
      <c r="F443" s="66"/>
      <c r="G443" s="17">
        <v>-33993001</v>
      </c>
      <c r="H443" s="18">
        <f t="shared" si="6"/>
        <v>-33993001</v>
      </c>
    </row>
    <row r="444" spans="2:8" s="53" customFormat="1" hidden="1" x14ac:dyDescent="0.15">
      <c r="B444" s="15">
        <v>611008</v>
      </c>
      <c r="C444" s="16" t="s">
        <v>147</v>
      </c>
      <c r="D444" s="26">
        <v>43504</v>
      </c>
      <c r="E444" s="16" t="s">
        <v>419</v>
      </c>
      <c r="F444" s="66">
        <v>4023666.6666666665</v>
      </c>
      <c r="G444" s="17"/>
      <c r="H444" s="18">
        <f t="shared" si="6"/>
        <v>4023666.6666666665</v>
      </c>
    </row>
    <row r="445" spans="2:8" s="53" customFormat="1" hidden="1" x14ac:dyDescent="0.15">
      <c r="B445" s="15">
        <v>711008</v>
      </c>
      <c r="C445" s="16" t="s">
        <v>147</v>
      </c>
      <c r="D445" s="26">
        <v>43504</v>
      </c>
      <c r="E445" s="16" t="s">
        <v>419</v>
      </c>
      <c r="F445" s="66">
        <v>4023666.6666666665</v>
      </c>
      <c r="G445" s="17"/>
      <c r="H445" s="18">
        <f t="shared" si="6"/>
        <v>4023666.6666666665</v>
      </c>
    </row>
    <row r="446" spans="2:8" s="53" customFormat="1" hidden="1" x14ac:dyDescent="0.15">
      <c r="B446" s="15">
        <v>811008</v>
      </c>
      <c r="C446" s="16" t="s">
        <v>147</v>
      </c>
      <c r="D446" s="26">
        <v>43504</v>
      </c>
      <c r="E446" s="16" t="s">
        <v>419</v>
      </c>
      <c r="F446" s="66">
        <v>4023666.6666666665</v>
      </c>
      <c r="G446" s="17"/>
      <c r="H446" s="18">
        <f t="shared" si="6"/>
        <v>4023666.6666666665</v>
      </c>
    </row>
    <row r="447" spans="2:8" s="53" customFormat="1" hidden="1" x14ac:dyDescent="0.15">
      <c r="B447" s="15">
        <v>112003</v>
      </c>
      <c r="C447" s="16" t="s">
        <v>11</v>
      </c>
      <c r="D447" s="26">
        <v>43504</v>
      </c>
      <c r="E447" s="16" t="s">
        <v>419</v>
      </c>
      <c r="F447" s="66"/>
      <c r="G447" s="17">
        <v>-12071000</v>
      </c>
      <c r="H447" s="18">
        <f t="shared" si="6"/>
        <v>-12071000</v>
      </c>
    </row>
    <row r="448" spans="2:8" s="13" customFormat="1" hidden="1" x14ac:dyDescent="0.15">
      <c r="B448" s="15">
        <v>811020</v>
      </c>
      <c r="C448" s="16" t="s">
        <v>178</v>
      </c>
      <c r="D448" s="26">
        <v>43508</v>
      </c>
      <c r="E448" s="16" t="s">
        <v>420</v>
      </c>
      <c r="F448" s="66">
        <v>510000</v>
      </c>
      <c r="G448" s="17"/>
      <c r="H448" s="18">
        <f t="shared" si="6"/>
        <v>510000</v>
      </c>
    </row>
    <row r="449" spans="2:8" s="13" customFormat="1" hidden="1" x14ac:dyDescent="0.15">
      <c r="B449" s="15">
        <v>112003</v>
      </c>
      <c r="C449" s="16" t="s">
        <v>11</v>
      </c>
      <c r="D449" s="26">
        <v>43508</v>
      </c>
      <c r="E449" s="16" t="s">
        <v>420</v>
      </c>
      <c r="F449" s="66"/>
      <c r="G449" s="17">
        <v>-510000</v>
      </c>
      <c r="H449" s="18">
        <f t="shared" si="6"/>
        <v>-510000</v>
      </c>
    </row>
    <row r="450" spans="2:8" s="13" customFormat="1" hidden="1" x14ac:dyDescent="0.15">
      <c r="B450" s="15">
        <v>912004</v>
      </c>
      <c r="C450" s="16" t="s">
        <v>205</v>
      </c>
      <c r="D450" s="26">
        <v>43508</v>
      </c>
      <c r="E450" s="16" t="s">
        <v>404</v>
      </c>
      <c r="F450" s="66">
        <v>5000</v>
      </c>
      <c r="G450" s="17"/>
      <c r="H450" s="18">
        <f t="shared" si="6"/>
        <v>5000</v>
      </c>
    </row>
    <row r="451" spans="2:8" s="13" customFormat="1" hidden="1" x14ac:dyDescent="0.15">
      <c r="B451" s="15">
        <v>112003</v>
      </c>
      <c r="C451" s="16" t="s">
        <v>11</v>
      </c>
      <c r="D451" s="26">
        <v>43508</v>
      </c>
      <c r="E451" s="16" t="s">
        <v>404</v>
      </c>
      <c r="F451" s="66"/>
      <c r="G451" s="17">
        <v>-5000</v>
      </c>
      <c r="H451" s="18">
        <f t="shared" si="6"/>
        <v>-5000</v>
      </c>
    </row>
    <row r="452" spans="2:8" s="13" customFormat="1" hidden="1" x14ac:dyDescent="0.15">
      <c r="B452" s="15">
        <v>811014</v>
      </c>
      <c r="C452" s="16" t="s">
        <v>153</v>
      </c>
      <c r="D452" s="26">
        <v>43508</v>
      </c>
      <c r="E452" s="16" t="s">
        <v>421</v>
      </c>
      <c r="F452" s="66">
        <v>31654</v>
      </c>
      <c r="G452" s="17"/>
      <c r="H452" s="18">
        <f t="shared" si="6"/>
        <v>31654</v>
      </c>
    </row>
    <row r="453" spans="2:8" s="13" customFormat="1" hidden="1" x14ac:dyDescent="0.15">
      <c r="B453" s="15">
        <v>112003</v>
      </c>
      <c r="C453" s="16" t="s">
        <v>11</v>
      </c>
      <c r="D453" s="26">
        <v>43508</v>
      </c>
      <c r="E453" s="16" t="s">
        <v>421</v>
      </c>
      <c r="F453" s="66"/>
      <c r="G453" s="17">
        <v>-31654</v>
      </c>
      <c r="H453" s="18">
        <f t="shared" si="6"/>
        <v>-31654</v>
      </c>
    </row>
    <row r="454" spans="2:8" s="13" customFormat="1" hidden="1" x14ac:dyDescent="0.15">
      <c r="B454" s="15">
        <v>811015</v>
      </c>
      <c r="C454" s="16" t="s">
        <v>154</v>
      </c>
      <c r="D454" s="26">
        <v>43508</v>
      </c>
      <c r="E454" s="16" t="s">
        <v>422</v>
      </c>
      <c r="F454" s="66">
        <v>52294</v>
      </c>
      <c r="G454" s="17"/>
      <c r="H454" s="18">
        <f t="shared" si="6"/>
        <v>52294</v>
      </c>
    </row>
    <row r="455" spans="2:8" s="13" customFormat="1" hidden="1" x14ac:dyDescent="0.15">
      <c r="B455" s="15">
        <v>112003</v>
      </c>
      <c r="C455" s="16" t="s">
        <v>11</v>
      </c>
      <c r="D455" s="26">
        <v>43508</v>
      </c>
      <c r="E455" s="16" t="s">
        <v>422</v>
      </c>
      <c r="F455" s="66"/>
      <c r="G455" s="17">
        <v>-52294</v>
      </c>
      <c r="H455" s="18">
        <f t="shared" si="6"/>
        <v>-52294</v>
      </c>
    </row>
    <row r="456" spans="2:8" s="13" customFormat="1" hidden="1" x14ac:dyDescent="0.15">
      <c r="B456" s="15">
        <v>811015</v>
      </c>
      <c r="C456" s="16" t="s">
        <v>154</v>
      </c>
      <c r="D456" s="26">
        <v>43508</v>
      </c>
      <c r="E456" s="16" t="s">
        <v>423</v>
      </c>
      <c r="F456" s="66">
        <v>429294</v>
      </c>
      <c r="G456" s="17"/>
      <c r="H456" s="18">
        <f t="shared" si="6"/>
        <v>429294</v>
      </c>
    </row>
    <row r="457" spans="2:8" s="13" customFormat="1" hidden="1" x14ac:dyDescent="0.15">
      <c r="B457" s="15">
        <v>112003</v>
      </c>
      <c r="C457" s="16" t="s">
        <v>11</v>
      </c>
      <c r="D457" s="26">
        <v>43508</v>
      </c>
      <c r="E457" s="16" t="s">
        <v>423</v>
      </c>
      <c r="F457" s="66"/>
      <c r="G457" s="17">
        <v>-429294</v>
      </c>
      <c r="H457" s="18">
        <f t="shared" si="6"/>
        <v>-429294</v>
      </c>
    </row>
    <row r="458" spans="2:8" s="13" customFormat="1" hidden="1" x14ac:dyDescent="0.15">
      <c r="B458" s="15">
        <v>811015</v>
      </c>
      <c r="C458" s="16" t="s">
        <v>154</v>
      </c>
      <c r="D458" s="26">
        <v>43508</v>
      </c>
      <c r="E458" s="16" t="s">
        <v>424</v>
      </c>
      <c r="F458" s="66">
        <v>379500</v>
      </c>
      <c r="G458" s="17"/>
      <c r="H458" s="18">
        <f t="shared" si="6"/>
        <v>379500</v>
      </c>
    </row>
    <row r="459" spans="2:8" s="13" customFormat="1" hidden="1" x14ac:dyDescent="0.15">
      <c r="B459" s="15">
        <v>112003</v>
      </c>
      <c r="C459" s="16" t="s">
        <v>11</v>
      </c>
      <c r="D459" s="26">
        <v>43508</v>
      </c>
      <c r="E459" s="16" t="s">
        <v>424</v>
      </c>
      <c r="F459" s="66"/>
      <c r="G459" s="17">
        <v>-379500</v>
      </c>
      <c r="H459" s="18">
        <f t="shared" si="6"/>
        <v>-379500</v>
      </c>
    </row>
    <row r="460" spans="2:8" s="13" customFormat="1" hidden="1" x14ac:dyDescent="0.15">
      <c r="B460" s="15">
        <v>811015</v>
      </c>
      <c r="C460" s="16" t="s">
        <v>154</v>
      </c>
      <c r="D460" s="26">
        <v>43508</v>
      </c>
      <c r="E460" s="16" t="s">
        <v>425</v>
      </c>
      <c r="F460" s="66">
        <v>337051</v>
      </c>
      <c r="G460" s="17"/>
      <c r="H460" s="18">
        <f t="shared" si="6"/>
        <v>337051</v>
      </c>
    </row>
    <row r="461" spans="2:8" s="13" customFormat="1" hidden="1" x14ac:dyDescent="0.15">
      <c r="B461" s="15">
        <v>112003</v>
      </c>
      <c r="C461" s="16" t="s">
        <v>11</v>
      </c>
      <c r="D461" s="26">
        <v>43508</v>
      </c>
      <c r="E461" s="16" t="s">
        <v>425</v>
      </c>
      <c r="F461" s="66"/>
      <c r="G461" s="17">
        <v>-337051</v>
      </c>
      <c r="H461" s="18">
        <f t="shared" si="6"/>
        <v>-337051</v>
      </c>
    </row>
    <row r="462" spans="2:8" s="13" customFormat="1" hidden="1" x14ac:dyDescent="0.15">
      <c r="B462" s="15">
        <v>811015</v>
      </c>
      <c r="C462" s="16" t="s">
        <v>154</v>
      </c>
      <c r="D462" s="26">
        <v>43508</v>
      </c>
      <c r="E462" s="16" t="s">
        <v>426</v>
      </c>
      <c r="F462" s="66">
        <v>400671</v>
      </c>
      <c r="G462" s="17"/>
      <c r="H462" s="18">
        <f t="shared" si="6"/>
        <v>400671</v>
      </c>
    </row>
    <row r="463" spans="2:8" s="13" customFormat="1" hidden="1" x14ac:dyDescent="0.15">
      <c r="B463" s="15">
        <v>112003</v>
      </c>
      <c r="C463" s="16" t="s">
        <v>11</v>
      </c>
      <c r="D463" s="26">
        <v>43508</v>
      </c>
      <c r="E463" s="16" t="s">
        <v>426</v>
      </c>
      <c r="F463" s="66"/>
      <c r="G463" s="17">
        <v>-400671</v>
      </c>
      <c r="H463" s="18">
        <f t="shared" si="6"/>
        <v>-400671</v>
      </c>
    </row>
    <row r="464" spans="2:8" s="13" customFormat="1" hidden="1" x14ac:dyDescent="0.15">
      <c r="B464" s="15">
        <v>811015</v>
      </c>
      <c r="C464" s="16" t="s">
        <v>154</v>
      </c>
      <c r="D464" s="26">
        <v>43508</v>
      </c>
      <c r="E464" s="16" t="s">
        <v>427</v>
      </c>
      <c r="F464" s="66">
        <v>87071</v>
      </c>
      <c r="G464" s="17"/>
      <c r="H464" s="18">
        <f t="shared" si="6"/>
        <v>87071</v>
      </c>
    </row>
    <row r="465" spans="2:8" s="13" customFormat="1" hidden="1" x14ac:dyDescent="0.15">
      <c r="B465" s="15">
        <v>112003</v>
      </c>
      <c r="C465" s="16" t="s">
        <v>11</v>
      </c>
      <c r="D465" s="26">
        <v>43508</v>
      </c>
      <c r="E465" s="16" t="s">
        <v>427</v>
      </c>
      <c r="F465" s="66"/>
      <c r="G465" s="17">
        <v>-87071</v>
      </c>
      <c r="H465" s="18">
        <f t="shared" si="6"/>
        <v>-87071</v>
      </c>
    </row>
    <row r="466" spans="2:8" s="13" customFormat="1" hidden="1" x14ac:dyDescent="0.15">
      <c r="B466" s="15">
        <v>811014</v>
      </c>
      <c r="C466" s="16" t="s">
        <v>153</v>
      </c>
      <c r="D466" s="26">
        <v>43508</v>
      </c>
      <c r="E466" s="16" t="s">
        <v>428</v>
      </c>
      <c r="F466" s="66">
        <v>3220492</v>
      </c>
      <c r="G466" s="17"/>
      <c r="H466" s="18">
        <f t="shared" si="6"/>
        <v>3220492</v>
      </c>
    </row>
    <row r="467" spans="2:8" s="13" customFormat="1" hidden="1" x14ac:dyDescent="0.15">
      <c r="B467" s="15">
        <v>112003</v>
      </c>
      <c r="C467" s="16" t="s">
        <v>11</v>
      </c>
      <c r="D467" s="26">
        <v>43508</v>
      </c>
      <c r="E467" s="16" t="s">
        <v>428</v>
      </c>
      <c r="F467" s="66"/>
      <c r="G467" s="17">
        <v>-3220492</v>
      </c>
      <c r="H467" s="18">
        <f t="shared" si="6"/>
        <v>-3220492</v>
      </c>
    </row>
    <row r="468" spans="2:8" s="13" customFormat="1" hidden="1" x14ac:dyDescent="0.15">
      <c r="B468" s="15">
        <v>611014</v>
      </c>
      <c r="C468" s="16" t="s">
        <v>153</v>
      </c>
      <c r="D468" s="26">
        <v>43508</v>
      </c>
      <c r="E468" s="16" t="s">
        <v>285</v>
      </c>
      <c r="F468" s="66">
        <v>1480389</v>
      </c>
      <c r="G468" s="17"/>
      <c r="H468" s="18">
        <f t="shared" si="6"/>
        <v>1480389</v>
      </c>
    </row>
    <row r="469" spans="2:8" s="13" customFormat="1" hidden="1" x14ac:dyDescent="0.15">
      <c r="B469" s="15">
        <v>112003</v>
      </c>
      <c r="C469" s="16" t="s">
        <v>11</v>
      </c>
      <c r="D469" s="26">
        <v>43508</v>
      </c>
      <c r="E469" s="16" t="s">
        <v>285</v>
      </c>
      <c r="F469" s="66"/>
      <c r="G469" s="17">
        <v>-1480389</v>
      </c>
      <c r="H469" s="18">
        <f t="shared" si="6"/>
        <v>-1480389</v>
      </c>
    </row>
    <row r="470" spans="2:8" s="13" customFormat="1" hidden="1" x14ac:dyDescent="0.15">
      <c r="B470" s="15">
        <v>112003</v>
      </c>
      <c r="C470" s="16" t="s">
        <v>11</v>
      </c>
      <c r="D470" s="26">
        <v>43510</v>
      </c>
      <c r="E470" s="16" t="s">
        <v>429</v>
      </c>
      <c r="F470" s="66">
        <v>41492250</v>
      </c>
      <c r="G470" s="17"/>
      <c r="H470" s="18">
        <f t="shared" si="6"/>
        <v>41492250</v>
      </c>
    </row>
    <row r="471" spans="2:8" s="13" customFormat="1" hidden="1" x14ac:dyDescent="0.15">
      <c r="B471" s="15">
        <v>122001</v>
      </c>
      <c r="C471" s="16" t="s">
        <v>18</v>
      </c>
      <c r="D471" s="26">
        <v>43510</v>
      </c>
      <c r="E471" s="16" t="s">
        <v>429</v>
      </c>
      <c r="F471" s="66"/>
      <c r="G471" s="17">
        <v>-41492250</v>
      </c>
      <c r="H471" s="18">
        <f t="shared" si="6"/>
        <v>-41492250</v>
      </c>
    </row>
    <row r="472" spans="2:8" s="13" customFormat="1" hidden="1" x14ac:dyDescent="0.15">
      <c r="B472" s="15">
        <v>811012</v>
      </c>
      <c r="C472" s="16" t="s">
        <v>151</v>
      </c>
      <c r="D472" s="26">
        <v>43510</v>
      </c>
      <c r="E472" s="16" t="s">
        <v>430</v>
      </c>
      <c r="F472" s="66">
        <v>88200</v>
      </c>
      <c r="G472" s="17"/>
      <c r="H472" s="18">
        <f t="shared" si="6"/>
        <v>88200</v>
      </c>
    </row>
    <row r="473" spans="2:8" s="13" customFormat="1" hidden="1" x14ac:dyDescent="0.15">
      <c r="B473" s="15">
        <v>112003</v>
      </c>
      <c r="C473" s="16" t="s">
        <v>11</v>
      </c>
      <c r="D473" s="26">
        <v>43510</v>
      </c>
      <c r="E473" s="16" t="s">
        <v>430</v>
      </c>
      <c r="F473" s="66"/>
      <c r="G473" s="17">
        <v>-88200</v>
      </c>
      <c r="H473" s="18">
        <f t="shared" si="6"/>
        <v>-88200</v>
      </c>
    </row>
    <row r="474" spans="2:8" s="13" customFormat="1" hidden="1" x14ac:dyDescent="0.15">
      <c r="B474" s="15">
        <v>711034</v>
      </c>
      <c r="C474" s="16" t="s">
        <v>183</v>
      </c>
      <c r="D474" s="26">
        <v>43510</v>
      </c>
      <c r="E474" s="16" t="s">
        <v>431</v>
      </c>
      <c r="F474" s="66">
        <v>1476000</v>
      </c>
      <c r="G474" s="17"/>
      <c r="H474" s="18">
        <f t="shared" si="6"/>
        <v>1476000</v>
      </c>
    </row>
    <row r="475" spans="2:8" s="13" customFormat="1" hidden="1" x14ac:dyDescent="0.15">
      <c r="B475" s="15">
        <v>112003</v>
      </c>
      <c r="C475" s="16" t="s">
        <v>11</v>
      </c>
      <c r="D475" s="26">
        <v>43510</v>
      </c>
      <c r="E475" s="16" t="s">
        <v>431</v>
      </c>
      <c r="F475" s="66"/>
      <c r="G475" s="17">
        <v>-1476000</v>
      </c>
      <c r="H475" s="18">
        <f t="shared" si="6"/>
        <v>-1476000</v>
      </c>
    </row>
    <row r="476" spans="2:8" s="13" customFormat="1" hidden="1" x14ac:dyDescent="0.15">
      <c r="B476" s="15">
        <v>212001</v>
      </c>
      <c r="C476" s="16" t="s">
        <v>85</v>
      </c>
      <c r="D476" s="26">
        <v>43510</v>
      </c>
      <c r="E476" s="16" t="s">
        <v>432</v>
      </c>
      <c r="F476" s="66">
        <v>14114500</v>
      </c>
      <c r="G476" s="17"/>
      <c r="H476" s="18">
        <f t="shared" si="6"/>
        <v>14114500</v>
      </c>
    </row>
    <row r="477" spans="2:8" s="13" customFormat="1" hidden="1" x14ac:dyDescent="0.15">
      <c r="B477" s="15">
        <v>112003</v>
      </c>
      <c r="C477" s="16" t="s">
        <v>11</v>
      </c>
      <c r="D477" s="26">
        <v>43510</v>
      </c>
      <c r="E477" s="16" t="s">
        <v>432</v>
      </c>
      <c r="F477" s="66"/>
      <c r="G477" s="17">
        <v>-14114500</v>
      </c>
      <c r="H477" s="18">
        <f t="shared" si="6"/>
        <v>-14114500</v>
      </c>
    </row>
    <row r="478" spans="2:8" s="13" customFormat="1" hidden="1" x14ac:dyDescent="0.15">
      <c r="B478" s="15">
        <v>611010</v>
      </c>
      <c r="C478" s="16" t="s">
        <v>149</v>
      </c>
      <c r="D478" s="26">
        <v>43510</v>
      </c>
      <c r="E478" s="16" t="s">
        <v>433</v>
      </c>
      <c r="F478" s="66">
        <v>837500</v>
      </c>
      <c r="G478" s="17"/>
      <c r="H478" s="18">
        <f t="shared" si="6"/>
        <v>837500</v>
      </c>
    </row>
    <row r="479" spans="2:8" s="13" customFormat="1" hidden="1" x14ac:dyDescent="0.15">
      <c r="B479" s="15">
        <v>112003</v>
      </c>
      <c r="C479" s="16" t="s">
        <v>11</v>
      </c>
      <c r="D479" s="26">
        <v>43510</v>
      </c>
      <c r="E479" s="16" t="s">
        <v>433</v>
      </c>
      <c r="F479" s="66"/>
      <c r="G479" s="17">
        <v>-837500</v>
      </c>
      <c r="H479" s="18">
        <f t="shared" si="6"/>
        <v>-837500</v>
      </c>
    </row>
    <row r="480" spans="2:8" s="13" customFormat="1" hidden="1" x14ac:dyDescent="0.15">
      <c r="B480" s="15">
        <v>611034</v>
      </c>
      <c r="C480" s="16" t="s">
        <v>172</v>
      </c>
      <c r="D480" s="26">
        <v>43510</v>
      </c>
      <c r="E480" s="16" t="s">
        <v>434</v>
      </c>
      <c r="F480" s="66">
        <v>1190000</v>
      </c>
      <c r="G480" s="17"/>
      <c r="H480" s="18">
        <f t="shared" ref="H480:H543" si="7">F480+G480</f>
        <v>1190000</v>
      </c>
    </row>
    <row r="481" spans="2:8" s="13" customFormat="1" hidden="1" x14ac:dyDescent="0.15">
      <c r="B481" s="15">
        <v>112003</v>
      </c>
      <c r="C481" s="16" t="s">
        <v>11</v>
      </c>
      <c r="D481" s="26">
        <v>43510</v>
      </c>
      <c r="E481" s="16" t="s">
        <v>434</v>
      </c>
      <c r="F481" s="66"/>
      <c r="G481" s="17">
        <v>-1190000</v>
      </c>
      <c r="H481" s="18">
        <f t="shared" si="7"/>
        <v>-1190000</v>
      </c>
    </row>
    <row r="482" spans="2:8" s="13" customFormat="1" hidden="1" x14ac:dyDescent="0.15">
      <c r="B482" s="15">
        <v>611022</v>
      </c>
      <c r="C482" s="16" t="s">
        <v>160</v>
      </c>
      <c r="D482" s="26">
        <v>43510</v>
      </c>
      <c r="E482" s="16" t="s">
        <v>435</v>
      </c>
      <c r="F482" s="66">
        <v>1439000</v>
      </c>
      <c r="G482" s="17"/>
      <c r="H482" s="18">
        <f t="shared" si="7"/>
        <v>1439000</v>
      </c>
    </row>
    <row r="483" spans="2:8" s="13" customFormat="1" hidden="1" x14ac:dyDescent="0.15">
      <c r="B483" s="15">
        <v>112003</v>
      </c>
      <c r="C483" s="16" t="s">
        <v>11</v>
      </c>
      <c r="D483" s="26">
        <v>43510</v>
      </c>
      <c r="E483" s="16" t="s">
        <v>435</v>
      </c>
      <c r="F483" s="66"/>
      <c r="G483" s="17">
        <v>-1439000</v>
      </c>
      <c r="H483" s="18">
        <f t="shared" si="7"/>
        <v>-1439000</v>
      </c>
    </row>
    <row r="484" spans="2:8" s="13" customFormat="1" hidden="1" x14ac:dyDescent="0.15">
      <c r="B484" s="15">
        <v>811010</v>
      </c>
      <c r="C484" s="16" t="s">
        <v>149</v>
      </c>
      <c r="D484" s="26">
        <v>43510</v>
      </c>
      <c r="E484" s="16" t="s">
        <v>436</v>
      </c>
      <c r="F484" s="66">
        <v>1607531</v>
      </c>
      <c r="G484" s="17"/>
      <c r="H484" s="18">
        <f t="shared" si="7"/>
        <v>1607531</v>
      </c>
    </row>
    <row r="485" spans="2:8" s="13" customFormat="1" hidden="1" x14ac:dyDescent="0.15">
      <c r="B485" s="15">
        <v>112003</v>
      </c>
      <c r="C485" s="16" t="s">
        <v>11</v>
      </c>
      <c r="D485" s="26">
        <v>43510</v>
      </c>
      <c r="E485" s="16" t="s">
        <v>436</v>
      </c>
      <c r="F485" s="66"/>
      <c r="G485" s="17">
        <v>-1607531</v>
      </c>
      <c r="H485" s="18">
        <f t="shared" si="7"/>
        <v>-1607531</v>
      </c>
    </row>
    <row r="486" spans="2:8" s="13" customFormat="1" hidden="1" x14ac:dyDescent="0.15">
      <c r="B486" s="15">
        <v>611034</v>
      </c>
      <c r="C486" s="16" t="s">
        <v>172</v>
      </c>
      <c r="D486" s="26">
        <v>43510</v>
      </c>
      <c r="E486" s="16" t="s">
        <v>437</v>
      </c>
      <c r="F486" s="66">
        <v>31833386</v>
      </c>
      <c r="G486" s="17"/>
      <c r="H486" s="18">
        <f t="shared" si="7"/>
        <v>31833386</v>
      </c>
    </row>
    <row r="487" spans="2:8" s="13" customFormat="1" hidden="1" x14ac:dyDescent="0.15">
      <c r="B487" s="15">
        <v>112003</v>
      </c>
      <c r="C487" s="16" t="s">
        <v>11</v>
      </c>
      <c r="D487" s="26">
        <v>43510</v>
      </c>
      <c r="E487" s="16" t="s">
        <v>438</v>
      </c>
      <c r="F487" s="66"/>
      <c r="G487" s="17">
        <v>-31833386</v>
      </c>
      <c r="H487" s="18">
        <f t="shared" si="7"/>
        <v>-31833386</v>
      </c>
    </row>
    <row r="488" spans="2:8" s="13" customFormat="1" hidden="1" x14ac:dyDescent="0.15">
      <c r="B488" s="15">
        <v>141005</v>
      </c>
      <c r="C488" s="16" t="s">
        <v>36</v>
      </c>
      <c r="D488" s="26">
        <v>43510</v>
      </c>
      <c r="E488" s="16" t="s">
        <v>439</v>
      </c>
      <c r="F488" s="66">
        <v>210000</v>
      </c>
      <c r="G488" s="17"/>
      <c r="H488" s="18">
        <f t="shared" si="7"/>
        <v>210000</v>
      </c>
    </row>
    <row r="489" spans="2:8" s="13" customFormat="1" hidden="1" x14ac:dyDescent="0.15">
      <c r="B489" s="15">
        <v>112003</v>
      </c>
      <c r="C489" s="16" t="s">
        <v>11</v>
      </c>
      <c r="D489" s="26">
        <v>43510</v>
      </c>
      <c r="E489" s="16" t="s">
        <v>439</v>
      </c>
      <c r="F489" s="66"/>
      <c r="G489" s="17">
        <v>-210000</v>
      </c>
      <c r="H489" s="18">
        <f t="shared" si="7"/>
        <v>-210000</v>
      </c>
    </row>
    <row r="490" spans="2:8" s="13" customFormat="1" hidden="1" x14ac:dyDescent="0.15">
      <c r="B490" s="15">
        <v>141005</v>
      </c>
      <c r="C490" s="16" t="s">
        <v>36</v>
      </c>
      <c r="D490" s="26">
        <v>43510</v>
      </c>
      <c r="E490" s="16" t="s">
        <v>439</v>
      </c>
      <c r="F490" s="66">
        <v>63000</v>
      </c>
      <c r="G490" s="17"/>
      <c r="H490" s="18">
        <f t="shared" si="7"/>
        <v>63000</v>
      </c>
    </row>
    <row r="491" spans="2:8" s="13" customFormat="1" hidden="1" x14ac:dyDescent="0.15">
      <c r="B491" s="15">
        <v>112003</v>
      </c>
      <c r="C491" s="16" t="s">
        <v>11</v>
      </c>
      <c r="D491" s="26">
        <v>43510</v>
      </c>
      <c r="E491" s="16" t="s">
        <v>439</v>
      </c>
      <c r="F491" s="66"/>
      <c r="G491" s="17">
        <v>-63000</v>
      </c>
      <c r="H491" s="18">
        <f t="shared" si="7"/>
        <v>-63000</v>
      </c>
    </row>
    <row r="492" spans="2:8" s="13" customFormat="1" hidden="1" x14ac:dyDescent="0.15">
      <c r="B492" s="15">
        <v>141005</v>
      </c>
      <c r="C492" s="16" t="s">
        <v>36</v>
      </c>
      <c r="D492" s="26">
        <v>43510</v>
      </c>
      <c r="E492" s="16" t="s">
        <v>439</v>
      </c>
      <c r="F492" s="66">
        <v>481179</v>
      </c>
      <c r="G492" s="17"/>
      <c r="H492" s="18">
        <f t="shared" si="7"/>
        <v>481179</v>
      </c>
    </row>
    <row r="493" spans="2:8" s="13" customFormat="1" hidden="1" x14ac:dyDescent="0.15">
      <c r="B493" s="15">
        <v>112003</v>
      </c>
      <c r="C493" s="16" t="s">
        <v>11</v>
      </c>
      <c r="D493" s="26">
        <v>43510</v>
      </c>
      <c r="E493" s="16" t="s">
        <v>439</v>
      </c>
      <c r="F493" s="66"/>
      <c r="G493" s="17">
        <v>-481179</v>
      </c>
      <c r="H493" s="18">
        <f t="shared" si="7"/>
        <v>-481179</v>
      </c>
    </row>
    <row r="494" spans="2:8" s="13" customFormat="1" hidden="1" x14ac:dyDescent="0.15">
      <c r="B494" s="15">
        <v>141005</v>
      </c>
      <c r="C494" s="16" t="s">
        <v>36</v>
      </c>
      <c r="D494" s="26">
        <v>43510</v>
      </c>
      <c r="E494" s="16" t="s">
        <v>439</v>
      </c>
      <c r="F494" s="66">
        <v>142620</v>
      </c>
      <c r="G494" s="17"/>
      <c r="H494" s="18">
        <f t="shared" si="7"/>
        <v>142620</v>
      </c>
    </row>
    <row r="495" spans="2:8" s="13" customFormat="1" hidden="1" x14ac:dyDescent="0.15">
      <c r="B495" s="15">
        <v>112003</v>
      </c>
      <c r="C495" s="16" t="s">
        <v>11</v>
      </c>
      <c r="D495" s="26">
        <v>43510</v>
      </c>
      <c r="E495" s="16" t="s">
        <v>439</v>
      </c>
      <c r="F495" s="66"/>
      <c r="G495" s="17">
        <v>-142620</v>
      </c>
      <c r="H495" s="18">
        <f t="shared" si="7"/>
        <v>-142620</v>
      </c>
    </row>
    <row r="496" spans="2:8" s="13" customFormat="1" hidden="1" x14ac:dyDescent="0.15">
      <c r="B496" s="15">
        <v>141005</v>
      </c>
      <c r="C496" s="16" t="s">
        <v>36</v>
      </c>
      <c r="D496" s="26">
        <v>43510</v>
      </c>
      <c r="E496" s="16" t="s">
        <v>440</v>
      </c>
      <c r="F496" s="66">
        <v>125000</v>
      </c>
      <c r="G496" s="17"/>
      <c r="H496" s="18">
        <f t="shared" si="7"/>
        <v>125000</v>
      </c>
    </row>
    <row r="497" spans="2:8" s="13" customFormat="1" hidden="1" x14ac:dyDescent="0.15">
      <c r="B497" s="15">
        <v>112003</v>
      </c>
      <c r="C497" s="16" t="s">
        <v>11</v>
      </c>
      <c r="D497" s="26">
        <v>43510</v>
      </c>
      <c r="E497" s="16" t="s">
        <v>440</v>
      </c>
      <c r="F497" s="66"/>
      <c r="G497" s="17">
        <v>-125000</v>
      </c>
      <c r="H497" s="18">
        <f t="shared" si="7"/>
        <v>-125000</v>
      </c>
    </row>
    <row r="498" spans="2:8" s="13" customFormat="1" hidden="1" x14ac:dyDescent="0.15">
      <c r="B498" s="15">
        <v>811023</v>
      </c>
      <c r="C498" s="16" t="s">
        <v>161</v>
      </c>
      <c r="D498" s="26">
        <v>43511</v>
      </c>
      <c r="E498" s="16" t="s">
        <v>441</v>
      </c>
      <c r="F498" s="66">
        <v>90000000</v>
      </c>
      <c r="G498" s="17"/>
      <c r="H498" s="18">
        <f t="shared" si="7"/>
        <v>90000000</v>
      </c>
    </row>
    <row r="499" spans="2:8" s="13" customFormat="1" hidden="1" x14ac:dyDescent="0.15">
      <c r="B499" s="15">
        <v>112003</v>
      </c>
      <c r="C499" s="16" t="s">
        <v>11</v>
      </c>
      <c r="D499" s="26">
        <v>43511</v>
      </c>
      <c r="E499" s="16" t="s">
        <v>441</v>
      </c>
      <c r="F499" s="66"/>
      <c r="G499" s="17">
        <v>-90000000</v>
      </c>
      <c r="H499" s="18">
        <f t="shared" si="7"/>
        <v>-90000000</v>
      </c>
    </row>
    <row r="500" spans="2:8" s="13" customFormat="1" hidden="1" x14ac:dyDescent="0.15">
      <c r="B500" s="15">
        <v>912005</v>
      </c>
      <c r="C500" s="16" t="s">
        <v>206</v>
      </c>
      <c r="D500" s="26">
        <v>43511</v>
      </c>
      <c r="E500" s="16" t="s">
        <v>442</v>
      </c>
      <c r="F500" s="66">
        <v>10000000</v>
      </c>
      <c r="G500" s="17"/>
      <c r="H500" s="18">
        <f t="shared" si="7"/>
        <v>10000000</v>
      </c>
    </row>
    <row r="501" spans="2:8" s="13" customFormat="1" hidden="1" x14ac:dyDescent="0.15">
      <c r="B501" s="15">
        <v>112003</v>
      </c>
      <c r="C501" s="16" t="s">
        <v>11</v>
      </c>
      <c r="D501" s="26">
        <v>43511</v>
      </c>
      <c r="E501" s="16" t="s">
        <v>442</v>
      </c>
      <c r="F501" s="66"/>
      <c r="G501" s="17">
        <v>-10000000</v>
      </c>
      <c r="H501" s="18">
        <f t="shared" si="7"/>
        <v>-10000000</v>
      </c>
    </row>
    <row r="502" spans="2:8" s="13" customFormat="1" hidden="1" x14ac:dyDescent="0.15">
      <c r="B502" s="15">
        <v>711001</v>
      </c>
      <c r="C502" s="16" t="s">
        <v>175</v>
      </c>
      <c r="D502" s="26">
        <v>43511</v>
      </c>
      <c r="E502" s="16" t="s">
        <v>443</v>
      </c>
      <c r="F502" s="66">
        <v>21450000</v>
      </c>
      <c r="G502" s="17"/>
      <c r="H502" s="18">
        <f t="shared" si="7"/>
        <v>21450000</v>
      </c>
    </row>
    <row r="503" spans="2:8" s="13" customFormat="1" hidden="1" x14ac:dyDescent="0.15">
      <c r="B503" s="15">
        <v>112003</v>
      </c>
      <c r="C503" s="16" t="s">
        <v>11</v>
      </c>
      <c r="D503" s="26">
        <v>43511</v>
      </c>
      <c r="E503" s="16" t="s">
        <v>443</v>
      </c>
      <c r="F503" s="66"/>
      <c r="G503" s="17">
        <v>-21450000</v>
      </c>
      <c r="H503" s="18">
        <f t="shared" si="7"/>
        <v>-21450000</v>
      </c>
    </row>
    <row r="504" spans="2:8" s="13" customFormat="1" hidden="1" x14ac:dyDescent="0.15">
      <c r="B504" s="15">
        <v>112003</v>
      </c>
      <c r="C504" s="16" t="s">
        <v>11</v>
      </c>
      <c r="D504" s="26">
        <v>43515</v>
      </c>
      <c r="E504" s="16" t="s">
        <v>444</v>
      </c>
      <c r="F504" s="66">
        <v>200000000</v>
      </c>
      <c r="G504" s="17"/>
      <c r="H504" s="18">
        <f t="shared" si="7"/>
        <v>200000000</v>
      </c>
    </row>
    <row r="505" spans="2:8" s="13" customFormat="1" hidden="1" x14ac:dyDescent="0.15">
      <c r="B505" s="15">
        <v>112001</v>
      </c>
      <c r="C505" s="16" t="s">
        <v>9</v>
      </c>
      <c r="D505" s="26">
        <v>43515</v>
      </c>
      <c r="E505" s="16" t="s">
        <v>444</v>
      </c>
      <c r="F505" s="66"/>
      <c r="G505" s="17">
        <v>-200000000</v>
      </c>
      <c r="H505" s="18">
        <f t="shared" si="7"/>
        <v>-200000000</v>
      </c>
    </row>
    <row r="506" spans="2:8" s="13" customFormat="1" hidden="1" x14ac:dyDescent="0.15">
      <c r="B506" s="15">
        <v>112003</v>
      </c>
      <c r="C506" s="16" t="s">
        <v>11</v>
      </c>
      <c r="D506" s="26">
        <v>43515</v>
      </c>
      <c r="E506" s="16" t="s">
        <v>445</v>
      </c>
      <c r="F506" s="66">
        <v>6625001</v>
      </c>
      <c r="G506" s="17"/>
      <c r="H506" s="18">
        <f t="shared" si="7"/>
        <v>6625001</v>
      </c>
    </row>
    <row r="507" spans="2:8" s="13" customFormat="1" hidden="1" x14ac:dyDescent="0.15">
      <c r="B507" s="15">
        <v>122001</v>
      </c>
      <c r="C507" s="16" t="s">
        <v>18</v>
      </c>
      <c r="D507" s="26">
        <v>43515</v>
      </c>
      <c r="E507" s="16" t="s">
        <v>445</v>
      </c>
      <c r="F507" s="66"/>
      <c r="G507" s="17">
        <v>-6625001</v>
      </c>
      <c r="H507" s="18">
        <f t="shared" si="7"/>
        <v>-6625001</v>
      </c>
    </row>
    <row r="508" spans="2:8" s="13" customFormat="1" hidden="1" x14ac:dyDescent="0.15">
      <c r="B508" s="15">
        <v>112003</v>
      </c>
      <c r="C508" s="16" t="s">
        <v>11</v>
      </c>
      <c r="D508" s="26">
        <v>43516</v>
      </c>
      <c r="E508" s="16" t="s">
        <v>446</v>
      </c>
      <c r="F508" s="66">
        <v>90000000</v>
      </c>
      <c r="G508" s="17"/>
      <c r="H508" s="18">
        <f t="shared" si="7"/>
        <v>90000000</v>
      </c>
    </row>
    <row r="509" spans="2:8" s="13" customFormat="1" hidden="1" x14ac:dyDescent="0.15">
      <c r="B509" s="15">
        <v>811023</v>
      </c>
      <c r="C509" s="16" t="s">
        <v>161</v>
      </c>
      <c r="D509" s="26">
        <v>43516</v>
      </c>
      <c r="E509" s="16" t="s">
        <v>446</v>
      </c>
      <c r="F509" s="66"/>
      <c r="G509" s="17">
        <v>-90000000</v>
      </c>
      <c r="H509" s="18">
        <f t="shared" si="7"/>
        <v>-90000000</v>
      </c>
    </row>
    <row r="510" spans="2:8" s="13" customFormat="1" hidden="1" x14ac:dyDescent="0.15">
      <c r="B510" s="15">
        <v>611028</v>
      </c>
      <c r="C510" s="16" t="s">
        <v>166</v>
      </c>
      <c r="D510" s="26">
        <v>43516</v>
      </c>
      <c r="E510" s="16" t="s">
        <v>447</v>
      </c>
      <c r="F510" s="66">
        <v>3440000</v>
      </c>
      <c r="G510" s="17"/>
      <c r="H510" s="18">
        <f t="shared" si="7"/>
        <v>3440000</v>
      </c>
    </row>
    <row r="511" spans="2:8" s="13" customFormat="1" hidden="1" x14ac:dyDescent="0.15">
      <c r="B511" s="15">
        <v>112003</v>
      </c>
      <c r="C511" s="16" t="s">
        <v>11</v>
      </c>
      <c r="D511" s="26">
        <v>43516</v>
      </c>
      <c r="E511" s="16" t="s">
        <v>447</v>
      </c>
      <c r="F511" s="66"/>
      <c r="G511" s="17">
        <v>-3440000</v>
      </c>
      <c r="H511" s="18">
        <f t="shared" si="7"/>
        <v>-3440000</v>
      </c>
    </row>
    <row r="512" spans="2:8" s="13" customFormat="1" hidden="1" x14ac:dyDescent="0.15">
      <c r="B512" s="15">
        <v>912004</v>
      </c>
      <c r="C512" s="16" t="s">
        <v>205</v>
      </c>
      <c r="D512" s="26">
        <v>43516</v>
      </c>
      <c r="E512" s="16" t="s">
        <v>404</v>
      </c>
      <c r="F512" s="66">
        <v>5000</v>
      </c>
      <c r="G512" s="17"/>
      <c r="H512" s="18">
        <f t="shared" si="7"/>
        <v>5000</v>
      </c>
    </row>
    <row r="513" spans="2:8" s="13" customFormat="1" hidden="1" x14ac:dyDescent="0.15">
      <c r="B513" s="15">
        <v>112003</v>
      </c>
      <c r="C513" s="16" t="s">
        <v>11</v>
      </c>
      <c r="D513" s="26">
        <v>43516</v>
      </c>
      <c r="E513" s="16" t="s">
        <v>404</v>
      </c>
      <c r="F513" s="66"/>
      <c r="G513" s="17">
        <v>-5000</v>
      </c>
      <c r="H513" s="18">
        <f t="shared" si="7"/>
        <v>-5000</v>
      </c>
    </row>
    <row r="514" spans="2:8" s="13" customFormat="1" hidden="1" x14ac:dyDescent="0.15">
      <c r="B514" s="15">
        <v>912004</v>
      </c>
      <c r="C514" s="16" t="s">
        <v>205</v>
      </c>
      <c r="D514" s="26">
        <v>43516</v>
      </c>
      <c r="E514" s="16" t="s">
        <v>448</v>
      </c>
      <c r="F514" s="66">
        <v>52414675</v>
      </c>
      <c r="G514" s="17"/>
      <c r="H514" s="18">
        <f t="shared" si="7"/>
        <v>52414675</v>
      </c>
    </row>
    <row r="515" spans="2:8" s="13" customFormat="1" hidden="1" x14ac:dyDescent="0.15">
      <c r="B515" s="15">
        <v>112003</v>
      </c>
      <c r="C515" s="16" t="s">
        <v>11</v>
      </c>
      <c r="D515" s="26">
        <v>43516</v>
      </c>
      <c r="E515" s="16" t="s">
        <v>448</v>
      </c>
      <c r="F515" s="66"/>
      <c r="G515" s="17">
        <v>-52414675</v>
      </c>
      <c r="H515" s="18">
        <f t="shared" si="7"/>
        <v>-52414675</v>
      </c>
    </row>
    <row r="516" spans="2:8" s="13" customFormat="1" hidden="1" x14ac:dyDescent="0.15">
      <c r="B516" s="15">
        <v>711022</v>
      </c>
      <c r="C516" s="16" t="s">
        <v>160</v>
      </c>
      <c r="D516" s="26">
        <v>43516</v>
      </c>
      <c r="E516" s="16" t="s">
        <v>449</v>
      </c>
      <c r="F516" s="66">
        <v>108000</v>
      </c>
      <c r="G516" s="17"/>
      <c r="H516" s="18">
        <f t="shared" si="7"/>
        <v>108000</v>
      </c>
    </row>
    <row r="517" spans="2:8" s="13" customFormat="1" hidden="1" x14ac:dyDescent="0.15">
      <c r="B517" s="15">
        <v>112003</v>
      </c>
      <c r="C517" s="16" t="s">
        <v>11</v>
      </c>
      <c r="D517" s="26">
        <v>43516</v>
      </c>
      <c r="E517" s="16" t="s">
        <v>449</v>
      </c>
      <c r="F517" s="66"/>
      <c r="G517" s="17">
        <v>-108000</v>
      </c>
      <c r="H517" s="18">
        <f t="shared" si="7"/>
        <v>-108000</v>
      </c>
    </row>
    <row r="518" spans="2:8" s="13" customFormat="1" hidden="1" x14ac:dyDescent="0.15">
      <c r="B518" s="15">
        <v>711005</v>
      </c>
      <c r="C518" s="16" t="s">
        <v>144</v>
      </c>
      <c r="D518" s="26">
        <v>43516</v>
      </c>
      <c r="E518" s="16" t="s">
        <v>450</v>
      </c>
      <c r="F518" s="66">
        <v>9100000</v>
      </c>
      <c r="G518" s="17"/>
      <c r="H518" s="18">
        <f t="shared" si="7"/>
        <v>9100000</v>
      </c>
    </row>
    <row r="519" spans="2:8" s="13" customFormat="1" hidden="1" x14ac:dyDescent="0.15">
      <c r="B519" s="15">
        <v>711004</v>
      </c>
      <c r="C519" s="16" t="s">
        <v>143</v>
      </c>
      <c r="D519" s="26">
        <v>43516</v>
      </c>
      <c r="E519" s="16" t="s">
        <v>451</v>
      </c>
      <c r="F519" s="66">
        <v>900000</v>
      </c>
      <c r="G519" s="17"/>
      <c r="H519" s="18">
        <f t="shared" si="7"/>
        <v>900000</v>
      </c>
    </row>
    <row r="520" spans="2:8" s="13" customFormat="1" hidden="1" x14ac:dyDescent="0.15">
      <c r="B520" s="15">
        <v>112003</v>
      </c>
      <c r="C520" s="16" t="s">
        <v>11</v>
      </c>
      <c r="D520" s="26">
        <v>43516</v>
      </c>
      <c r="E520" s="16" t="s">
        <v>452</v>
      </c>
      <c r="F520" s="66"/>
      <c r="G520" s="17">
        <v>-10000000</v>
      </c>
      <c r="H520" s="18">
        <f t="shared" si="7"/>
        <v>-10000000</v>
      </c>
    </row>
    <row r="521" spans="2:8" s="13" customFormat="1" hidden="1" x14ac:dyDescent="0.15">
      <c r="B521" s="15">
        <v>112003</v>
      </c>
      <c r="C521" s="16" t="s">
        <v>11</v>
      </c>
      <c r="D521" s="26">
        <v>43516</v>
      </c>
      <c r="E521" s="16" t="s">
        <v>453</v>
      </c>
      <c r="F521" s="66">
        <v>5500000</v>
      </c>
      <c r="G521" s="17"/>
      <c r="H521" s="18">
        <f t="shared" si="7"/>
        <v>5500000</v>
      </c>
    </row>
    <row r="522" spans="2:8" s="13" customFormat="1" hidden="1" x14ac:dyDescent="0.15">
      <c r="B522" s="15">
        <v>122001</v>
      </c>
      <c r="C522" s="16" t="s">
        <v>18</v>
      </c>
      <c r="D522" s="26">
        <v>43516</v>
      </c>
      <c r="E522" s="16" t="s">
        <v>453</v>
      </c>
      <c r="F522" s="66"/>
      <c r="G522" s="17">
        <v>-5500000</v>
      </c>
      <c r="H522" s="18">
        <f t="shared" si="7"/>
        <v>-5500000</v>
      </c>
    </row>
    <row r="523" spans="2:8" s="13" customFormat="1" hidden="1" x14ac:dyDescent="0.15">
      <c r="B523" s="15">
        <v>811022</v>
      </c>
      <c r="C523" s="16" t="s">
        <v>160</v>
      </c>
      <c r="D523" s="26">
        <v>43517</v>
      </c>
      <c r="E523" s="16" t="s">
        <v>454</v>
      </c>
      <c r="F523" s="66">
        <v>2720000</v>
      </c>
      <c r="G523" s="17"/>
      <c r="H523" s="18">
        <f t="shared" si="7"/>
        <v>2720000</v>
      </c>
    </row>
    <row r="524" spans="2:8" s="13" customFormat="1" hidden="1" x14ac:dyDescent="0.15">
      <c r="B524" s="15">
        <v>112003</v>
      </c>
      <c r="C524" s="16" t="s">
        <v>11</v>
      </c>
      <c r="D524" s="26">
        <v>43517</v>
      </c>
      <c r="E524" s="16" t="s">
        <v>454</v>
      </c>
      <c r="F524" s="66"/>
      <c r="G524" s="17">
        <v>-2720000</v>
      </c>
      <c r="H524" s="18">
        <f t="shared" si="7"/>
        <v>-2720000</v>
      </c>
    </row>
    <row r="525" spans="2:8" s="13" customFormat="1" hidden="1" x14ac:dyDescent="0.15">
      <c r="B525" s="15">
        <v>811022</v>
      </c>
      <c r="C525" s="16" t="s">
        <v>160</v>
      </c>
      <c r="D525" s="26">
        <v>43517</v>
      </c>
      <c r="E525" s="16" t="s">
        <v>454</v>
      </c>
      <c r="F525" s="66">
        <v>680000</v>
      </c>
      <c r="G525" s="17"/>
      <c r="H525" s="18">
        <f t="shared" si="7"/>
        <v>680000</v>
      </c>
    </row>
    <row r="526" spans="2:8" s="13" customFormat="1" hidden="1" x14ac:dyDescent="0.15">
      <c r="B526" s="15">
        <v>112003</v>
      </c>
      <c r="C526" s="16" t="s">
        <v>11</v>
      </c>
      <c r="D526" s="26">
        <v>43517</v>
      </c>
      <c r="E526" s="16" t="s">
        <v>454</v>
      </c>
      <c r="F526" s="66"/>
      <c r="G526" s="17">
        <v>-680000</v>
      </c>
      <c r="H526" s="18">
        <f t="shared" si="7"/>
        <v>-680000</v>
      </c>
    </row>
    <row r="527" spans="2:8" s="13" customFormat="1" hidden="1" x14ac:dyDescent="0.15">
      <c r="B527" s="15">
        <v>112003</v>
      </c>
      <c r="C527" s="16" t="s">
        <v>11</v>
      </c>
      <c r="D527" s="26">
        <v>43517</v>
      </c>
      <c r="E527" s="16" t="s">
        <v>455</v>
      </c>
      <c r="F527" s="66">
        <v>52444675</v>
      </c>
      <c r="G527" s="17"/>
      <c r="H527" s="18">
        <f t="shared" si="7"/>
        <v>52444675</v>
      </c>
    </row>
    <row r="528" spans="2:8" s="13" customFormat="1" hidden="1" x14ac:dyDescent="0.15">
      <c r="B528" s="15">
        <v>912004</v>
      </c>
      <c r="C528" s="16" t="s">
        <v>205</v>
      </c>
      <c r="D528" s="26">
        <v>43517</v>
      </c>
      <c r="E528" s="16" t="s">
        <v>455</v>
      </c>
      <c r="F528" s="66"/>
      <c r="G528" s="17">
        <v>-52444675</v>
      </c>
      <c r="H528" s="18">
        <f t="shared" si="7"/>
        <v>-52444675</v>
      </c>
    </row>
    <row r="529" spans="2:8" s="13" customFormat="1" hidden="1" x14ac:dyDescent="0.15">
      <c r="B529" s="15">
        <v>711011</v>
      </c>
      <c r="C529" s="16" t="s">
        <v>150</v>
      </c>
      <c r="D529" s="26">
        <v>43517</v>
      </c>
      <c r="E529" s="16" t="s">
        <v>456</v>
      </c>
      <c r="F529" s="66">
        <v>197000</v>
      </c>
      <c r="G529" s="17"/>
      <c r="H529" s="18">
        <f t="shared" si="7"/>
        <v>197000</v>
      </c>
    </row>
    <row r="530" spans="2:8" s="13" customFormat="1" hidden="1" x14ac:dyDescent="0.15">
      <c r="B530" s="15">
        <v>112003</v>
      </c>
      <c r="C530" s="16" t="s">
        <v>11</v>
      </c>
      <c r="D530" s="26">
        <v>43517</v>
      </c>
      <c r="E530" s="16" t="s">
        <v>456</v>
      </c>
      <c r="F530" s="66"/>
      <c r="G530" s="17">
        <v>-197000</v>
      </c>
      <c r="H530" s="18">
        <f t="shared" si="7"/>
        <v>-197000</v>
      </c>
    </row>
    <row r="531" spans="2:8" s="13" customFormat="1" hidden="1" x14ac:dyDescent="0.15">
      <c r="B531" s="15">
        <v>711034</v>
      </c>
      <c r="C531" s="16" t="s">
        <v>183</v>
      </c>
      <c r="D531" s="26">
        <v>43517</v>
      </c>
      <c r="E531" s="16" t="s">
        <v>457</v>
      </c>
      <c r="F531" s="66">
        <v>6465200</v>
      </c>
      <c r="G531" s="17"/>
      <c r="H531" s="18">
        <f t="shared" si="7"/>
        <v>6465200</v>
      </c>
    </row>
    <row r="532" spans="2:8" s="13" customFormat="1" hidden="1" x14ac:dyDescent="0.15">
      <c r="B532" s="15">
        <v>112003</v>
      </c>
      <c r="C532" s="16" t="s">
        <v>11</v>
      </c>
      <c r="D532" s="26">
        <v>43517</v>
      </c>
      <c r="E532" s="16" t="s">
        <v>457</v>
      </c>
      <c r="F532" s="66"/>
      <c r="G532" s="17">
        <v>-6465200</v>
      </c>
      <c r="H532" s="18">
        <f t="shared" si="7"/>
        <v>-6465200</v>
      </c>
    </row>
    <row r="533" spans="2:8" s="13" customFormat="1" hidden="1" x14ac:dyDescent="0.15">
      <c r="B533" s="15">
        <v>711034</v>
      </c>
      <c r="C533" s="16" t="s">
        <v>183</v>
      </c>
      <c r="D533" s="26">
        <v>43517</v>
      </c>
      <c r="E533" s="16" t="s">
        <v>458</v>
      </c>
      <c r="F533" s="66">
        <v>1484000</v>
      </c>
      <c r="G533" s="17"/>
      <c r="H533" s="18">
        <f t="shared" si="7"/>
        <v>1484000</v>
      </c>
    </row>
    <row r="534" spans="2:8" s="13" customFormat="1" hidden="1" x14ac:dyDescent="0.15">
      <c r="B534" s="15">
        <v>112003</v>
      </c>
      <c r="C534" s="16" t="s">
        <v>11</v>
      </c>
      <c r="D534" s="26">
        <v>43517</v>
      </c>
      <c r="E534" s="16" t="s">
        <v>458</v>
      </c>
      <c r="F534" s="66"/>
      <c r="G534" s="17">
        <v>-1484000</v>
      </c>
      <c r="H534" s="18">
        <f t="shared" si="7"/>
        <v>-1484000</v>
      </c>
    </row>
    <row r="535" spans="2:8" s="13" customFormat="1" hidden="1" x14ac:dyDescent="0.15">
      <c r="B535" s="15">
        <v>711034</v>
      </c>
      <c r="C535" s="16" t="s">
        <v>183</v>
      </c>
      <c r="D535" s="26">
        <v>43517</v>
      </c>
      <c r="E535" s="16" t="s">
        <v>459</v>
      </c>
      <c r="F535" s="66">
        <v>736800</v>
      </c>
      <c r="G535" s="17"/>
      <c r="H535" s="18">
        <f t="shared" si="7"/>
        <v>736800</v>
      </c>
    </row>
    <row r="536" spans="2:8" s="13" customFormat="1" hidden="1" x14ac:dyDescent="0.15">
      <c r="B536" s="15">
        <v>112003</v>
      </c>
      <c r="C536" s="16" t="s">
        <v>11</v>
      </c>
      <c r="D536" s="26">
        <v>43517</v>
      </c>
      <c r="E536" s="16" t="s">
        <v>459</v>
      </c>
      <c r="F536" s="66"/>
      <c r="G536" s="17">
        <v>-736800</v>
      </c>
      <c r="H536" s="18">
        <f t="shared" si="7"/>
        <v>-736800</v>
      </c>
    </row>
    <row r="537" spans="2:8" s="13" customFormat="1" hidden="1" x14ac:dyDescent="0.15">
      <c r="B537" s="15">
        <v>711034</v>
      </c>
      <c r="C537" s="16" t="s">
        <v>183</v>
      </c>
      <c r="D537" s="26">
        <v>43517</v>
      </c>
      <c r="E537" s="16" t="s">
        <v>460</v>
      </c>
      <c r="F537" s="66">
        <v>2300000</v>
      </c>
      <c r="G537" s="17"/>
      <c r="H537" s="18">
        <f t="shared" si="7"/>
        <v>2300000</v>
      </c>
    </row>
    <row r="538" spans="2:8" s="13" customFormat="1" hidden="1" x14ac:dyDescent="0.15">
      <c r="B538" s="15">
        <v>112003</v>
      </c>
      <c r="C538" s="16" t="s">
        <v>11</v>
      </c>
      <c r="D538" s="26">
        <v>43517</v>
      </c>
      <c r="E538" s="16" t="s">
        <v>460</v>
      </c>
      <c r="F538" s="66"/>
      <c r="G538" s="17">
        <v>-2300000</v>
      </c>
      <c r="H538" s="18">
        <f t="shared" si="7"/>
        <v>-2300000</v>
      </c>
    </row>
    <row r="539" spans="2:8" s="13" customFormat="1" hidden="1" x14ac:dyDescent="0.15">
      <c r="B539" s="15">
        <v>711034</v>
      </c>
      <c r="C539" s="16" t="s">
        <v>183</v>
      </c>
      <c r="D539" s="26">
        <v>43517</v>
      </c>
      <c r="E539" s="16" t="s">
        <v>461</v>
      </c>
      <c r="F539" s="66">
        <v>14719930</v>
      </c>
      <c r="G539" s="17"/>
      <c r="H539" s="18">
        <f t="shared" si="7"/>
        <v>14719930</v>
      </c>
    </row>
    <row r="540" spans="2:8" s="13" customFormat="1" hidden="1" x14ac:dyDescent="0.15">
      <c r="B540" s="15">
        <v>112003</v>
      </c>
      <c r="C540" s="16" t="s">
        <v>11</v>
      </c>
      <c r="D540" s="26">
        <v>43517</v>
      </c>
      <c r="E540" s="16" t="s">
        <v>461</v>
      </c>
      <c r="F540" s="66"/>
      <c r="G540" s="17">
        <v>-14719930</v>
      </c>
      <c r="H540" s="18">
        <f t="shared" si="7"/>
        <v>-14719930</v>
      </c>
    </row>
    <row r="541" spans="2:8" s="13" customFormat="1" hidden="1" x14ac:dyDescent="0.15">
      <c r="B541" s="15">
        <v>711034</v>
      </c>
      <c r="C541" s="16" t="s">
        <v>183</v>
      </c>
      <c r="D541" s="26">
        <v>43517</v>
      </c>
      <c r="E541" s="16" t="s">
        <v>462</v>
      </c>
      <c r="F541" s="66">
        <v>1150000</v>
      </c>
      <c r="G541" s="17"/>
      <c r="H541" s="18">
        <f t="shared" si="7"/>
        <v>1150000</v>
      </c>
    </row>
    <row r="542" spans="2:8" s="13" customFormat="1" hidden="1" x14ac:dyDescent="0.15">
      <c r="B542" s="15">
        <v>112003</v>
      </c>
      <c r="C542" s="16" t="s">
        <v>11</v>
      </c>
      <c r="D542" s="26">
        <v>43517</v>
      </c>
      <c r="E542" s="16" t="s">
        <v>462</v>
      </c>
      <c r="F542" s="66"/>
      <c r="G542" s="17">
        <v>-1150000</v>
      </c>
      <c r="H542" s="18">
        <f t="shared" si="7"/>
        <v>-1150000</v>
      </c>
    </row>
    <row r="543" spans="2:8" s="13" customFormat="1" hidden="1" x14ac:dyDescent="0.15">
      <c r="B543" s="15">
        <v>711016</v>
      </c>
      <c r="C543" s="16" t="s">
        <v>155</v>
      </c>
      <c r="D543" s="26">
        <v>43517</v>
      </c>
      <c r="E543" s="16" t="s">
        <v>463</v>
      </c>
      <c r="F543" s="66">
        <v>300000</v>
      </c>
      <c r="G543" s="17"/>
      <c r="H543" s="18">
        <f t="shared" si="7"/>
        <v>300000</v>
      </c>
    </row>
    <row r="544" spans="2:8" s="13" customFormat="1" hidden="1" x14ac:dyDescent="0.15">
      <c r="B544" s="15">
        <v>112003</v>
      </c>
      <c r="C544" s="16" t="s">
        <v>11</v>
      </c>
      <c r="D544" s="26">
        <v>43517</v>
      </c>
      <c r="E544" s="16" t="s">
        <v>463</v>
      </c>
      <c r="F544" s="66"/>
      <c r="G544" s="17">
        <v>-300000</v>
      </c>
      <c r="H544" s="18">
        <f t="shared" ref="H544:H607" si="8">F544+G544</f>
        <v>-300000</v>
      </c>
    </row>
    <row r="545" spans="2:8" s="13" customFormat="1" hidden="1" x14ac:dyDescent="0.15">
      <c r="B545" s="15">
        <v>711011</v>
      </c>
      <c r="C545" s="16" t="s">
        <v>150</v>
      </c>
      <c r="D545" s="26">
        <v>43517</v>
      </c>
      <c r="E545" s="16" t="s">
        <v>464</v>
      </c>
      <c r="F545" s="66">
        <v>2380148</v>
      </c>
      <c r="G545" s="17"/>
      <c r="H545" s="18">
        <f t="shared" si="8"/>
        <v>2380148</v>
      </c>
    </row>
    <row r="546" spans="2:8" s="13" customFormat="1" hidden="1" x14ac:dyDescent="0.15">
      <c r="B546" s="15">
        <v>112003</v>
      </c>
      <c r="C546" s="16" t="s">
        <v>11</v>
      </c>
      <c r="D546" s="26">
        <v>43517</v>
      </c>
      <c r="E546" s="16" t="s">
        <v>464</v>
      </c>
      <c r="F546" s="66"/>
      <c r="G546" s="17">
        <v>-2380148</v>
      </c>
      <c r="H546" s="18">
        <f t="shared" si="8"/>
        <v>-2380148</v>
      </c>
    </row>
    <row r="547" spans="2:8" s="13" customFormat="1" hidden="1" x14ac:dyDescent="0.15">
      <c r="B547" s="15">
        <v>711034</v>
      </c>
      <c r="C547" s="16" t="s">
        <v>183</v>
      </c>
      <c r="D547" s="26">
        <v>43517</v>
      </c>
      <c r="E547" s="16" t="s">
        <v>465</v>
      </c>
      <c r="F547" s="66">
        <v>6014400</v>
      </c>
      <c r="G547" s="17"/>
      <c r="H547" s="18">
        <f t="shared" si="8"/>
        <v>6014400</v>
      </c>
    </row>
    <row r="548" spans="2:8" s="13" customFormat="1" hidden="1" x14ac:dyDescent="0.15">
      <c r="B548" s="15">
        <v>112003</v>
      </c>
      <c r="C548" s="16" t="s">
        <v>11</v>
      </c>
      <c r="D548" s="26">
        <v>43517</v>
      </c>
      <c r="E548" s="16" t="s">
        <v>465</v>
      </c>
      <c r="F548" s="66"/>
      <c r="G548" s="17">
        <v>-6014400</v>
      </c>
      <c r="H548" s="18">
        <f t="shared" si="8"/>
        <v>-6014400</v>
      </c>
    </row>
    <row r="549" spans="2:8" s="13" customFormat="1" hidden="1" x14ac:dyDescent="0.15">
      <c r="B549" s="15">
        <v>711022</v>
      </c>
      <c r="C549" s="16" t="s">
        <v>160</v>
      </c>
      <c r="D549" s="26">
        <v>43518</v>
      </c>
      <c r="E549" s="16" t="s">
        <v>466</v>
      </c>
      <c r="F549" s="66">
        <v>2421000</v>
      </c>
      <c r="G549" s="17"/>
      <c r="H549" s="18">
        <f t="shared" si="8"/>
        <v>2421000</v>
      </c>
    </row>
    <row r="550" spans="2:8" s="13" customFormat="1" hidden="1" x14ac:dyDescent="0.15">
      <c r="B550" s="15">
        <v>112003</v>
      </c>
      <c r="C550" s="16" t="s">
        <v>11</v>
      </c>
      <c r="D550" s="26">
        <v>43518</v>
      </c>
      <c r="E550" s="16" t="s">
        <v>466</v>
      </c>
      <c r="F550" s="66"/>
      <c r="G550" s="17">
        <v>-2421000</v>
      </c>
      <c r="H550" s="18">
        <f t="shared" si="8"/>
        <v>-2421000</v>
      </c>
    </row>
    <row r="551" spans="2:8" s="13" customFormat="1" hidden="1" x14ac:dyDescent="0.15">
      <c r="B551" s="15">
        <v>112003</v>
      </c>
      <c r="C551" s="16" t="s">
        <v>11</v>
      </c>
      <c r="D551" s="26">
        <v>43518</v>
      </c>
      <c r="E551" s="16" t="s">
        <v>467</v>
      </c>
      <c r="F551" s="66">
        <v>59885990</v>
      </c>
      <c r="G551" s="17"/>
      <c r="H551" s="18">
        <f t="shared" si="8"/>
        <v>59885990</v>
      </c>
    </row>
    <row r="552" spans="2:8" s="13" customFormat="1" hidden="1" x14ac:dyDescent="0.15">
      <c r="B552" s="15">
        <v>122001</v>
      </c>
      <c r="C552" s="16" t="s">
        <v>18</v>
      </c>
      <c r="D552" s="26">
        <v>43518</v>
      </c>
      <c r="E552" s="16" t="s">
        <v>467</v>
      </c>
      <c r="F552" s="66"/>
      <c r="G552" s="17">
        <v>-59885990</v>
      </c>
      <c r="H552" s="18">
        <f t="shared" si="8"/>
        <v>-59885990</v>
      </c>
    </row>
    <row r="553" spans="2:8" s="13" customFormat="1" hidden="1" x14ac:dyDescent="0.15">
      <c r="B553" s="15">
        <v>112003</v>
      </c>
      <c r="C553" s="16" t="s">
        <v>11</v>
      </c>
      <c r="D553" s="26">
        <v>43522</v>
      </c>
      <c r="E553" s="16" t="s">
        <v>468</v>
      </c>
      <c r="F553" s="66">
        <v>50719984</v>
      </c>
      <c r="G553" s="17"/>
      <c r="H553" s="18">
        <f t="shared" si="8"/>
        <v>50719984</v>
      </c>
    </row>
    <row r="554" spans="2:8" s="13" customFormat="1" hidden="1" x14ac:dyDescent="0.15">
      <c r="B554" s="15">
        <v>122001</v>
      </c>
      <c r="C554" s="16" t="s">
        <v>18</v>
      </c>
      <c r="D554" s="26">
        <v>43522</v>
      </c>
      <c r="E554" s="16" t="s">
        <v>468</v>
      </c>
      <c r="F554" s="66"/>
      <c r="G554" s="17">
        <v>-50719984</v>
      </c>
      <c r="H554" s="18">
        <f t="shared" si="8"/>
        <v>-50719984</v>
      </c>
    </row>
    <row r="555" spans="2:8" s="13" customFormat="1" hidden="1" x14ac:dyDescent="0.15">
      <c r="B555" s="15">
        <v>112003</v>
      </c>
      <c r="C555" s="16" t="s">
        <v>11</v>
      </c>
      <c r="D555" s="26">
        <v>43523</v>
      </c>
      <c r="E555" s="16" t="s">
        <v>469</v>
      </c>
      <c r="F555" s="66">
        <v>2957500</v>
      </c>
      <c r="G555" s="17"/>
      <c r="H555" s="18">
        <f t="shared" si="8"/>
        <v>2957500</v>
      </c>
    </row>
    <row r="556" spans="2:8" s="13" customFormat="1" hidden="1" x14ac:dyDescent="0.15">
      <c r="B556" s="15">
        <v>122001</v>
      </c>
      <c r="C556" s="16" t="s">
        <v>18</v>
      </c>
      <c r="D556" s="26">
        <v>43523</v>
      </c>
      <c r="E556" s="16" t="s">
        <v>469</v>
      </c>
      <c r="F556" s="66"/>
      <c r="G556" s="17">
        <v>-2957500</v>
      </c>
      <c r="H556" s="18">
        <f t="shared" si="8"/>
        <v>-2957500</v>
      </c>
    </row>
    <row r="557" spans="2:8" s="53" customFormat="1" hidden="1" x14ac:dyDescent="0.15">
      <c r="B557" s="15">
        <v>611005</v>
      </c>
      <c r="C557" s="16" t="s">
        <v>144</v>
      </c>
      <c r="D557" s="26">
        <v>43523</v>
      </c>
      <c r="E557" s="16" t="s">
        <v>470</v>
      </c>
      <c r="F557" s="66">
        <v>43034000</v>
      </c>
      <c r="G557" s="17"/>
      <c r="H557" s="18">
        <f t="shared" si="8"/>
        <v>43034000</v>
      </c>
    </row>
    <row r="558" spans="2:8" s="53" customFormat="1" hidden="1" x14ac:dyDescent="0.15">
      <c r="B558" s="15">
        <v>711005</v>
      </c>
      <c r="C558" s="16" t="s">
        <v>144</v>
      </c>
      <c r="D558" s="26">
        <v>43523</v>
      </c>
      <c r="E558" s="16" t="s">
        <v>470</v>
      </c>
      <c r="F558" s="66">
        <v>43034000</v>
      </c>
      <c r="G558" s="17"/>
      <c r="H558" s="18">
        <f t="shared" si="8"/>
        <v>43034000</v>
      </c>
    </row>
    <row r="559" spans="2:8" s="53" customFormat="1" hidden="1" x14ac:dyDescent="0.15">
      <c r="B559" s="15">
        <v>811005</v>
      </c>
      <c r="C559" s="16" t="s">
        <v>144</v>
      </c>
      <c r="D559" s="26">
        <v>43523</v>
      </c>
      <c r="E559" s="16" t="s">
        <v>470</v>
      </c>
      <c r="F559" s="66">
        <v>43034000</v>
      </c>
      <c r="G559" s="17"/>
      <c r="H559" s="18">
        <f t="shared" si="8"/>
        <v>43034000</v>
      </c>
    </row>
    <row r="560" spans="2:8" s="53" customFormat="1" hidden="1" x14ac:dyDescent="0.15">
      <c r="B560" s="15">
        <v>112003</v>
      </c>
      <c r="C560" s="16" t="s">
        <v>11</v>
      </c>
      <c r="D560" s="26">
        <v>43523</v>
      </c>
      <c r="E560" s="16" t="s">
        <v>470</v>
      </c>
      <c r="F560" s="66"/>
      <c r="G560" s="17">
        <v>-129102000</v>
      </c>
      <c r="H560" s="18">
        <f t="shared" si="8"/>
        <v>-129102000</v>
      </c>
    </row>
    <row r="561" spans="2:8" s="13" customFormat="1" hidden="1" x14ac:dyDescent="0.15">
      <c r="B561" s="15">
        <v>611005</v>
      </c>
      <c r="C561" s="16" t="s">
        <v>144</v>
      </c>
      <c r="D561" s="26">
        <v>43523</v>
      </c>
      <c r="E561" s="16" t="s">
        <v>471</v>
      </c>
      <c r="F561" s="66">
        <v>4235200</v>
      </c>
      <c r="G561" s="17"/>
      <c r="H561" s="18">
        <f t="shared" si="8"/>
        <v>4235200</v>
      </c>
    </row>
    <row r="562" spans="2:8" s="13" customFormat="1" hidden="1" x14ac:dyDescent="0.15">
      <c r="B562" s="15">
        <v>112003</v>
      </c>
      <c r="C562" s="16" t="s">
        <v>11</v>
      </c>
      <c r="D562" s="26">
        <v>43523</v>
      </c>
      <c r="E562" s="16" t="s">
        <v>471</v>
      </c>
      <c r="F562" s="66"/>
      <c r="G562" s="17">
        <v>-4235200</v>
      </c>
      <c r="H562" s="18">
        <f t="shared" si="8"/>
        <v>-4235200</v>
      </c>
    </row>
    <row r="563" spans="2:8" s="13" customFormat="1" hidden="1" x14ac:dyDescent="0.15">
      <c r="B563" s="15">
        <v>611005</v>
      </c>
      <c r="C563" s="16" t="s">
        <v>144</v>
      </c>
      <c r="D563" s="26">
        <v>43523</v>
      </c>
      <c r="E563" s="16" t="s">
        <v>472</v>
      </c>
      <c r="F563" s="66">
        <v>2580800</v>
      </c>
      <c r="G563" s="17"/>
      <c r="H563" s="18">
        <f t="shared" si="8"/>
        <v>2580800</v>
      </c>
    </row>
    <row r="564" spans="2:8" s="13" customFormat="1" hidden="1" x14ac:dyDescent="0.15">
      <c r="B564" s="15">
        <v>112003</v>
      </c>
      <c r="C564" s="16" t="s">
        <v>11</v>
      </c>
      <c r="D564" s="26">
        <v>43523</v>
      </c>
      <c r="E564" s="16" t="s">
        <v>472</v>
      </c>
      <c r="F564" s="66"/>
      <c r="G564" s="17">
        <v>-2580800</v>
      </c>
      <c r="H564" s="18">
        <f t="shared" si="8"/>
        <v>-2580800</v>
      </c>
    </row>
    <row r="565" spans="2:8" s="13" customFormat="1" hidden="1" x14ac:dyDescent="0.15">
      <c r="B565" s="15">
        <v>611005</v>
      </c>
      <c r="C565" s="16" t="s">
        <v>144</v>
      </c>
      <c r="D565" s="26">
        <v>43523</v>
      </c>
      <c r="E565" s="16" t="s">
        <v>473</v>
      </c>
      <c r="F565" s="66">
        <v>2430300</v>
      </c>
      <c r="G565" s="17"/>
      <c r="H565" s="18">
        <f t="shared" si="8"/>
        <v>2430300</v>
      </c>
    </row>
    <row r="566" spans="2:8" s="13" customFormat="1" hidden="1" x14ac:dyDescent="0.15">
      <c r="B566" s="15">
        <v>112003</v>
      </c>
      <c r="C566" s="16" t="s">
        <v>11</v>
      </c>
      <c r="D566" s="26">
        <v>43523</v>
      </c>
      <c r="E566" s="16" t="s">
        <v>473</v>
      </c>
      <c r="F566" s="66"/>
      <c r="G566" s="17">
        <v>-2430300</v>
      </c>
      <c r="H566" s="18">
        <f t="shared" si="8"/>
        <v>-2430300</v>
      </c>
    </row>
    <row r="567" spans="2:8" s="13" customFormat="1" hidden="1" x14ac:dyDescent="0.15">
      <c r="B567" s="15">
        <v>611005</v>
      </c>
      <c r="C567" s="16" t="s">
        <v>144</v>
      </c>
      <c r="D567" s="26">
        <v>43523</v>
      </c>
      <c r="E567" s="16" t="s">
        <v>474</v>
      </c>
      <c r="F567" s="66">
        <v>2327800</v>
      </c>
      <c r="G567" s="17"/>
      <c r="H567" s="18">
        <f t="shared" si="8"/>
        <v>2327800</v>
      </c>
    </row>
    <row r="568" spans="2:8" s="13" customFormat="1" hidden="1" x14ac:dyDescent="0.15">
      <c r="B568" s="15">
        <v>112003</v>
      </c>
      <c r="C568" s="16" t="s">
        <v>11</v>
      </c>
      <c r="D568" s="26">
        <v>43523</v>
      </c>
      <c r="E568" s="16" t="s">
        <v>474</v>
      </c>
      <c r="F568" s="66"/>
      <c r="G568" s="17">
        <v>-2327800</v>
      </c>
      <c r="H568" s="18">
        <f t="shared" si="8"/>
        <v>-2327800</v>
      </c>
    </row>
    <row r="569" spans="2:8" s="13" customFormat="1" hidden="1" x14ac:dyDescent="0.15">
      <c r="B569" s="15">
        <v>611005</v>
      </c>
      <c r="C569" s="16" t="s">
        <v>144</v>
      </c>
      <c r="D569" s="26">
        <v>43523</v>
      </c>
      <c r="E569" s="16" t="s">
        <v>475</v>
      </c>
      <c r="F569" s="66">
        <v>2039000</v>
      </c>
      <c r="G569" s="17"/>
      <c r="H569" s="18">
        <f t="shared" si="8"/>
        <v>2039000</v>
      </c>
    </row>
    <row r="570" spans="2:8" s="13" customFormat="1" hidden="1" x14ac:dyDescent="0.15">
      <c r="B570" s="15">
        <v>112003</v>
      </c>
      <c r="C570" s="16" t="s">
        <v>11</v>
      </c>
      <c r="D570" s="26">
        <v>43523</v>
      </c>
      <c r="E570" s="16" t="s">
        <v>475</v>
      </c>
      <c r="F570" s="66"/>
      <c r="G570" s="17">
        <v>-2039000</v>
      </c>
      <c r="H570" s="18">
        <f t="shared" si="8"/>
        <v>-2039000</v>
      </c>
    </row>
    <row r="571" spans="2:8" s="13" customFormat="1" hidden="1" x14ac:dyDescent="0.15">
      <c r="B571" s="15">
        <v>611005</v>
      </c>
      <c r="C571" s="16" t="s">
        <v>144</v>
      </c>
      <c r="D571" s="26">
        <v>43523</v>
      </c>
      <c r="E571" s="16" t="s">
        <v>476</v>
      </c>
      <c r="F571" s="66">
        <v>2126100</v>
      </c>
      <c r="G571" s="17"/>
      <c r="H571" s="18">
        <f t="shared" si="8"/>
        <v>2126100</v>
      </c>
    </row>
    <row r="572" spans="2:8" s="13" customFormat="1" hidden="1" x14ac:dyDescent="0.15">
      <c r="B572" s="15">
        <v>112003</v>
      </c>
      <c r="C572" s="16" t="s">
        <v>11</v>
      </c>
      <c r="D572" s="26">
        <v>43523</v>
      </c>
      <c r="E572" s="16" t="s">
        <v>476</v>
      </c>
      <c r="F572" s="66"/>
      <c r="G572" s="17">
        <v>-2126100</v>
      </c>
      <c r="H572" s="18">
        <f t="shared" si="8"/>
        <v>-2126100</v>
      </c>
    </row>
    <row r="573" spans="2:8" s="13" customFormat="1" hidden="1" x14ac:dyDescent="0.15">
      <c r="B573" s="15">
        <v>611005</v>
      </c>
      <c r="C573" s="16" t="s">
        <v>144</v>
      </c>
      <c r="D573" s="26">
        <v>43523</v>
      </c>
      <c r="E573" s="16" t="s">
        <v>477</v>
      </c>
      <c r="F573" s="66">
        <v>2143000</v>
      </c>
      <c r="G573" s="17"/>
      <c r="H573" s="18">
        <f t="shared" si="8"/>
        <v>2143000</v>
      </c>
    </row>
    <row r="574" spans="2:8" s="13" customFormat="1" hidden="1" x14ac:dyDescent="0.15">
      <c r="B574" s="15">
        <v>112003</v>
      </c>
      <c r="C574" s="16" t="s">
        <v>11</v>
      </c>
      <c r="D574" s="26">
        <v>43523</v>
      </c>
      <c r="E574" s="16" t="s">
        <v>477</v>
      </c>
      <c r="F574" s="66"/>
      <c r="G574" s="17">
        <v>-2143000</v>
      </c>
      <c r="H574" s="18">
        <f t="shared" si="8"/>
        <v>-2143000</v>
      </c>
    </row>
    <row r="575" spans="2:8" s="13" customFormat="1" hidden="1" x14ac:dyDescent="0.15">
      <c r="B575" s="15">
        <v>611005</v>
      </c>
      <c r="C575" s="16" t="s">
        <v>144</v>
      </c>
      <c r="D575" s="26">
        <v>43523</v>
      </c>
      <c r="E575" s="16" t="s">
        <v>478</v>
      </c>
      <c r="F575" s="66">
        <v>2236100</v>
      </c>
      <c r="G575" s="17"/>
      <c r="H575" s="18">
        <f t="shared" si="8"/>
        <v>2236100</v>
      </c>
    </row>
    <row r="576" spans="2:8" s="13" customFormat="1" hidden="1" x14ac:dyDescent="0.15">
      <c r="B576" s="15">
        <v>112003</v>
      </c>
      <c r="C576" s="16" t="s">
        <v>11</v>
      </c>
      <c r="D576" s="26">
        <v>43523</v>
      </c>
      <c r="E576" s="16" t="s">
        <v>478</v>
      </c>
      <c r="F576" s="66"/>
      <c r="G576" s="17">
        <v>-2236100</v>
      </c>
      <c r="H576" s="18">
        <f t="shared" si="8"/>
        <v>-2236100</v>
      </c>
    </row>
    <row r="577" spans="2:8" s="13" customFormat="1" hidden="1" x14ac:dyDescent="0.15">
      <c r="B577" s="15">
        <v>811010</v>
      </c>
      <c r="C577" s="16" t="s">
        <v>149</v>
      </c>
      <c r="D577" s="26">
        <v>43523</v>
      </c>
      <c r="E577" s="16" t="s">
        <v>479</v>
      </c>
      <c r="F577" s="66">
        <v>1000000</v>
      </c>
      <c r="G577" s="17"/>
      <c r="H577" s="18">
        <f t="shared" si="8"/>
        <v>1000000</v>
      </c>
    </row>
    <row r="578" spans="2:8" s="13" customFormat="1" hidden="1" x14ac:dyDescent="0.15">
      <c r="B578" s="15">
        <v>112003</v>
      </c>
      <c r="C578" s="16" t="s">
        <v>11</v>
      </c>
      <c r="D578" s="26">
        <v>43523</v>
      </c>
      <c r="E578" s="16" t="s">
        <v>479</v>
      </c>
      <c r="F578" s="66"/>
      <c r="G578" s="17">
        <v>-1000000</v>
      </c>
      <c r="H578" s="18">
        <f t="shared" si="8"/>
        <v>-1000000</v>
      </c>
    </row>
    <row r="579" spans="2:8" s="13" customFormat="1" hidden="1" x14ac:dyDescent="0.15">
      <c r="B579" s="15">
        <v>711010</v>
      </c>
      <c r="C579" s="16" t="s">
        <v>149</v>
      </c>
      <c r="D579" s="26">
        <v>43524</v>
      </c>
      <c r="E579" s="16" t="s">
        <v>480</v>
      </c>
      <c r="F579" s="66">
        <v>716787</v>
      </c>
      <c r="G579" s="17"/>
      <c r="H579" s="18">
        <f t="shared" si="8"/>
        <v>716787</v>
      </c>
    </row>
    <row r="580" spans="2:8" s="13" customFormat="1" hidden="1" x14ac:dyDescent="0.15">
      <c r="B580" s="15">
        <v>112003</v>
      </c>
      <c r="C580" s="16" t="s">
        <v>11</v>
      </c>
      <c r="D580" s="26">
        <v>43524</v>
      </c>
      <c r="E580" s="16" t="s">
        <v>480</v>
      </c>
      <c r="F580" s="66"/>
      <c r="G580" s="17">
        <v>-716787</v>
      </c>
      <c r="H580" s="18">
        <f t="shared" si="8"/>
        <v>-716787</v>
      </c>
    </row>
    <row r="581" spans="2:8" s="13" customFormat="1" hidden="1" x14ac:dyDescent="0.15">
      <c r="B581" s="15">
        <v>811022</v>
      </c>
      <c r="C581" s="16" t="s">
        <v>160</v>
      </c>
      <c r="D581" s="26">
        <v>43524</v>
      </c>
      <c r="E581" s="16" t="s">
        <v>481</v>
      </c>
      <c r="F581" s="66">
        <v>3933500</v>
      </c>
      <c r="G581" s="17"/>
      <c r="H581" s="18">
        <f t="shared" si="8"/>
        <v>3933500</v>
      </c>
    </row>
    <row r="582" spans="2:8" s="13" customFormat="1" hidden="1" x14ac:dyDescent="0.15">
      <c r="B582" s="15">
        <v>112003</v>
      </c>
      <c r="C582" s="16" t="s">
        <v>11</v>
      </c>
      <c r="D582" s="26">
        <v>43524</v>
      </c>
      <c r="E582" s="16" t="s">
        <v>481</v>
      </c>
      <c r="F582" s="66"/>
      <c r="G582" s="17">
        <v>-3933500</v>
      </c>
      <c r="H582" s="18">
        <f t="shared" si="8"/>
        <v>-3933500</v>
      </c>
    </row>
    <row r="583" spans="2:8" s="13" customFormat="1" hidden="1" x14ac:dyDescent="0.15">
      <c r="B583" s="15">
        <v>711034</v>
      </c>
      <c r="C583" s="16" t="s">
        <v>183</v>
      </c>
      <c r="D583" s="26">
        <v>43524</v>
      </c>
      <c r="E583" s="16" t="s">
        <v>482</v>
      </c>
      <c r="F583" s="66">
        <v>1785000</v>
      </c>
      <c r="G583" s="17"/>
      <c r="H583" s="18">
        <f t="shared" si="8"/>
        <v>1785000</v>
      </c>
    </row>
    <row r="584" spans="2:8" s="13" customFormat="1" hidden="1" x14ac:dyDescent="0.15">
      <c r="B584" s="15">
        <v>112003</v>
      </c>
      <c r="C584" s="16" t="s">
        <v>11</v>
      </c>
      <c r="D584" s="26">
        <v>43524</v>
      </c>
      <c r="E584" s="16" t="s">
        <v>482</v>
      </c>
      <c r="F584" s="66"/>
      <c r="G584" s="17">
        <v>-1785000</v>
      </c>
      <c r="H584" s="18">
        <f t="shared" si="8"/>
        <v>-1785000</v>
      </c>
    </row>
    <row r="585" spans="2:8" s="13" customFormat="1" hidden="1" x14ac:dyDescent="0.15">
      <c r="B585" s="15">
        <v>711001</v>
      </c>
      <c r="C585" s="16" t="s">
        <v>175</v>
      </c>
      <c r="D585" s="26">
        <v>43524</v>
      </c>
      <c r="E585" s="16" t="s">
        <v>483</v>
      </c>
      <c r="F585" s="66">
        <v>21450000</v>
      </c>
      <c r="G585" s="17"/>
      <c r="H585" s="18">
        <f t="shared" si="8"/>
        <v>21450000</v>
      </c>
    </row>
    <row r="586" spans="2:8" s="13" customFormat="1" hidden="1" x14ac:dyDescent="0.15">
      <c r="B586" s="15">
        <v>112003</v>
      </c>
      <c r="C586" s="16" t="s">
        <v>11</v>
      </c>
      <c r="D586" s="26">
        <v>43524</v>
      </c>
      <c r="E586" s="16" t="s">
        <v>483</v>
      </c>
      <c r="F586" s="66"/>
      <c r="G586" s="17">
        <v>-21450000</v>
      </c>
      <c r="H586" s="18">
        <f t="shared" si="8"/>
        <v>-21450000</v>
      </c>
    </row>
    <row r="587" spans="2:8" s="13" customFormat="1" hidden="1" x14ac:dyDescent="0.15">
      <c r="B587" s="15">
        <v>711034</v>
      </c>
      <c r="C587" s="16" t="s">
        <v>183</v>
      </c>
      <c r="D587" s="26">
        <v>43524</v>
      </c>
      <c r="E587" s="16" t="s">
        <v>484</v>
      </c>
      <c r="F587" s="66">
        <v>1917000</v>
      </c>
      <c r="G587" s="17"/>
      <c r="H587" s="18">
        <f t="shared" si="8"/>
        <v>1917000</v>
      </c>
    </row>
    <row r="588" spans="2:8" s="13" customFormat="1" hidden="1" x14ac:dyDescent="0.15">
      <c r="B588" s="15">
        <v>112003</v>
      </c>
      <c r="C588" s="16" t="s">
        <v>11</v>
      </c>
      <c r="D588" s="26">
        <v>43524</v>
      </c>
      <c r="E588" s="16" t="s">
        <v>484</v>
      </c>
      <c r="F588" s="66"/>
      <c r="G588" s="17">
        <v>-1917000</v>
      </c>
      <c r="H588" s="18">
        <f t="shared" si="8"/>
        <v>-1917000</v>
      </c>
    </row>
    <row r="589" spans="2:8" s="13" customFormat="1" hidden="1" x14ac:dyDescent="0.15">
      <c r="B589" s="15">
        <v>811015</v>
      </c>
      <c r="C589" s="16" t="s">
        <v>154</v>
      </c>
      <c r="D589" s="26">
        <v>43524</v>
      </c>
      <c r="E589" s="16" t="s">
        <v>485</v>
      </c>
      <c r="F589" s="66">
        <v>800000</v>
      </c>
      <c r="G589" s="17"/>
      <c r="H589" s="18">
        <f t="shared" si="8"/>
        <v>800000</v>
      </c>
    </row>
    <row r="590" spans="2:8" s="13" customFormat="1" hidden="1" x14ac:dyDescent="0.15">
      <c r="B590" s="15">
        <v>112003</v>
      </c>
      <c r="C590" s="16" t="s">
        <v>11</v>
      </c>
      <c r="D590" s="26">
        <v>43524</v>
      </c>
      <c r="E590" s="16" t="s">
        <v>485</v>
      </c>
      <c r="F590" s="66"/>
      <c r="G590" s="17">
        <v>-800000</v>
      </c>
      <c r="H590" s="18">
        <f t="shared" si="8"/>
        <v>-800000</v>
      </c>
    </row>
    <row r="591" spans="2:8" s="13" customFormat="1" hidden="1" x14ac:dyDescent="0.15">
      <c r="B591" s="15">
        <v>141005</v>
      </c>
      <c r="C591" s="16" t="s">
        <v>36</v>
      </c>
      <c r="D591" s="26">
        <v>43524</v>
      </c>
      <c r="E591" s="16" t="s">
        <v>486</v>
      </c>
      <c r="F591" s="66">
        <v>80000</v>
      </c>
      <c r="G591" s="17"/>
      <c r="H591" s="18">
        <f t="shared" si="8"/>
        <v>80000</v>
      </c>
    </row>
    <row r="592" spans="2:8" s="13" customFormat="1" hidden="1" x14ac:dyDescent="0.15">
      <c r="B592" s="15">
        <v>112003</v>
      </c>
      <c r="C592" s="16" t="s">
        <v>11</v>
      </c>
      <c r="D592" s="26">
        <v>43524</v>
      </c>
      <c r="E592" s="16" t="s">
        <v>486</v>
      </c>
      <c r="F592" s="66"/>
      <c r="G592" s="17">
        <v>-80000</v>
      </c>
      <c r="H592" s="18">
        <f t="shared" si="8"/>
        <v>-80000</v>
      </c>
    </row>
    <row r="593" spans="2:8" s="13" customFormat="1" hidden="1" x14ac:dyDescent="0.15">
      <c r="B593" s="15">
        <v>811011</v>
      </c>
      <c r="C593" s="16" t="s">
        <v>150</v>
      </c>
      <c r="D593" s="26">
        <v>43524</v>
      </c>
      <c r="E593" s="16" t="s">
        <v>487</v>
      </c>
      <c r="F593" s="66">
        <v>25228178</v>
      </c>
      <c r="G593" s="17"/>
      <c r="H593" s="18">
        <f t="shared" si="8"/>
        <v>25228178</v>
      </c>
    </row>
    <row r="594" spans="2:8" s="13" customFormat="1" hidden="1" x14ac:dyDescent="0.15">
      <c r="B594" s="15">
        <v>112003</v>
      </c>
      <c r="C594" s="16" t="s">
        <v>11</v>
      </c>
      <c r="D594" s="26">
        <v>43524</v>
      </c>
      <c r="E594" s="16" t="s">
        <v>487</v>
      </c>
      <c r="F594" s="66"/>
      <c r="G594" s="17">
        <v>-25228178</v>
      </c>
      <c r="H594" s="18">
        <f t="shared" si="8"/>
        <v>-25228178</v>
      </c>
    </row>
    <row r="595" spans="2:8" s="13" customFormat="1" hidden="1" x14ac:dyDescent="0.15">
      <c r="B595" s="15">
        <v>711011</v>
      </c>
      <c r="C595" s="16" t="s">
        <v>150</v>
      </c>
      <c r="D595" s="26">
        <v>43524</v>
      </c>
      <c r="E595" s="16" t="s">
        <v>488</v>
      </c>
      <c r="F595" s="66">
        <v>253800</v>
      </c>
      <c r="G595" s="17"/>
      <c r="H595" s="18">
        <f t="shared" si="8"/>
        <v>253800</v>
      </c>
    </row>
    <row r="596" spans="2:8" s="13" customFormat="1" hidden="1" x14ac:dyDescent="0.15">
      <c r="B596" s="15">
        <v>112003</v>
      </c>
      <c r="C596" s="16" t="s">
        <v>11</v>
      </c>
      <c r="D596" s="26">
        <v>43524</v>
      </c>
      <c r="E596" s="16" t="s">
        <v>488</v>
      </c>
      <c r="F596" s="66"/>
      <c r="G596" s="17">
        <v>-253800</v>
      </c>
      <c r="H596" s="18">
        <f t="shared" si="8"/>
        <v>-253800</v>
      </c>
    </row>
    <row r="597" spans="2:8" s="13" customFormat="1" hidden="1" x14ac:dyDescent="0.15">
      <c r="B597" s="15">
        <v>711004</v>
      </c>
      <c r="C597" s="16" t="s">
        <v>143</v>
      </c>
      <c r="D597" s="26">
        <v>43524</v>
      </c>
      <c r="E597" s="16" t="s">
        <v>489</v>
      </c>
      <c r="F597" s="66">
        <v>2150000</v>
      </c>
      <c r="G597" s="17"/>
      <c r="H597" s="18">
        <f t="shared" si="8"/>
        <v>2150000</v>
      </c>
    </row>
    <row r="598" spans="2:8" s="13" customFormat="1" hidden="1" x14ac:dyDescent="0.15">
      <c r="B598" s="15">
        <v>711004</v>
      </c>
      <c r="C598" s="16" t="s">
        <v>143</v>
      </c>
      <c r="D598" s="26">
        <v>43524</v>
      </c>
      <c r="E598" s="16" t="s">
        <v>490</v>
      </c>
      <c r="F598" s="66">
        <v>2300000</v>
      </c>
      <c r="G598" s="17"/>
      <c r="H598" s="18">
        <f t="shared" si="8"/>
        <v>2300000</v>
      </c>
    </row>
    <row r="599" spans="2:8" s="13" customFormat="1" hidden="1" x14ac:dyDescent="0.15">
      <c r="B599" s="15">
        <v>711004</v>
      </c>
      <c r="C599" s="16" t="s">
        <v>143</v>
      </c>
      <c r="D599" s="26">
        <v>43524</v>
      </c>
      <c r="E599" s="16" t="s">
        <v>491</v>
      </c>
      <c r="F599" s="66">
        <v>1900000</v>
      </c>
      <c r="G599" s="17"/>
      <c r="H599" s="18">
        <f t="shared" si="8"/>
        <v>1900000</v>
      </c>
    </row>
    <row r="600" spans="2:8" s="13" customFormat="1" hidden="1" x14ac:dyDescent="0.15">
      <c r="B600" s="15">
        <v>711004</v>
      </c>
      <c r="C600" s="16" t="s">
        <v>143</v>
      </c>
      <c r="D600" s="26">
        <v>43524</v>
      </c>
      <c r="E600" s="16" t="s">
        <v>492</v>
      </c>
      <c r="F600" s="66">
        <v>2300000</v>
      </c>
      <c r="G600" s="17"/>
      <c r="H600" s="18">
        <f t="shared" si="8"/>
        <v>2300000</v>
      </c>
    </row>
    <row r="601" spans="2:8" s="13" customFormat="1" hidden="1" x14ac:dyDescent="0.15">
      <c r="B601" s="15">
        <v>711004</v>
      </c>
      <c r="C601" s="16" t="s">
        <v>143</v>
      </c>
      <c r="D601" s="26">
        <v>43524</v>
      </c>
      <c r="E601" s="16" t="s">
        <v>493</v>
      </c>
      <c r="F601" s="66">
        <v>1350000</v>
      </c>
      <c r="G601" s="17"/>
      <c r="H601" s="18">
        <f t="shared" si="8"/>
        <v>1350000</v>
      </c>
    </row>
    <row r="602" spans="2:8" s="13" customFormat="1" hidden="1" x14ac:dyDescent="0.15">
      <c r="B602" s="15">
        <v>112003</v>
      </c>
      <c r="C602" s="16" t="s">
        <v>11</v>
      </c>
      <c r="D602" s="26">
        <v>43524</v>
      </c>
      <c r="E602" s="16" t="s">
        <v>452</v>
      </c>
      <c r="F602" s="66"/>
      <c r="G602" s="17">
        <v>-10000000</v>
      </c>
      <c r="H602" s="18">
        <f t="shared" si="8"/>
        <v>-10000000</v>
      </c>
    </row>
    <row r="603" spans="2:8" s="13" customFormat="1" hidden="1" x14ac:dyDescent="0.15">
      <c r="B603" s="15">
        <v>611003</v>
      </c>
      <c r="C603" s="16" t="s">
        <v>142</v>
      </c>
      <c r="D603" s="26">
        <v>43524</v>
      </c>
      <c r="E603" s="16" t="s">
        <v>494</v>
      </c>
      <c r="F603" s="66">
        <v>1750000</v>
      </c>
      <c r="G603" s="17"/>
      <c r="H603" s="18">
        <f t="shared" si="8"/>
        <v>1750000</v>
      </c>
    </row>
    <row r="604" spans="2:8" s="13" customFormat="1" hidden="1" x14ac:dyDescent="0.15">
      <c r="B604" s="15">
        <v>112003</v>
      </c>
      <c r="C604" s="16" t="s">
        <v>11</v>
      </c>
      <c r="D604" s="26">
        <v>43524</v>
      </c>
      <c r="E604" s="16" t="s">
        <v>494</v>
      </c>
      <c r="F604" s="66"/>
      <c r="G604" s="17">
        <v>-1750000</v>
      </c>
      <c r="H604" s="18">
        <f t="shared" si="8"/>
        <v>-1750000</v>
      </c>
    </row>
    <row r="605" spans="2:8" s="13" customFormat="1" hidden="1" x14ac:dyDescent="0.15">
      <c r="B605" s="15">
        <v>811003</v>
      </c>
      <c r="C605" s="16" t="s">
        <v>188</v>
      </c>
      <c r="D605" s="26">
        <v>43524</v>
      </c>
      <c r="E605" s="16" t="s">
        <v>495</v>
      </c>
      <c r="F605" s="66">
        <v>950000</v>
      </c>
      <c r="G605" s="17"/>
      <c r="H605" s="18">
        <f t="shared" si="8"/>
        <v>950000</v>
      </c>
    </row>
    <row r="606" spans="2:8" s="13" customFormat="1" hidden="1" x14ac:dyDescent="0.15">
      <c r="B606" s="15">
        <v>112003</v>
      </c>
      <c r="C606" s="16" t="s">
        <v>11</v>
      </c>
      <c r="D606" s="26">
        <v>43524</v>
      </c>
      <c r="E606" s="16" t="s">
        <v>495</v>
      </c>
      <c r="F606" s="66"/>
      <c r="G606" s="17">
        <v>-950000</v>
      </c>
      <c r="H606" s="18">
        <f t="shared" si="8"/>
        <v>-950000</v>
      </c>
    </row>
    <row r="607" spans="2:8" s="13" customFormat="1" hidden="1" x14ac:dyDescent="0.15">
      <c r="B607" s="15">
        <v>711002</v>
      </c>
      <c r="C607" s="16" t="s">
        <v>176</v>
      </c>
      <c r="D607" s="26">
        <v>43524</v>
      </c>
      <c r="E607" s="16" t="s">
        <v>496</v>
      </c>
      <c r="F607" s="66">
        <v>3399999</v>
      </c>
      <c r="G607" s="17"/>
      <c r="H607" s="18">
        <f t="shared" si="8"/>
        <v>3399999</v>
      </c>
    </row>
    <row r="608" spans="2:8" s="13" customFormat="1" hidden="1" x14ac:dyDescent="0.15">
      <c r="B608" s="15">
        <v>112003</v>
      </c>
      <c r="C608" s="16" t="s">
        <v>11</v>
      </c>
      <c r="D608" s="26">
        <v>43524</v>
      </c>
      <c r="E608" s="16" t="s">
        <v>496</v>
      </c>
      <c r="F608" s="66"/>
      <c r="G608" s="17">
        <v>-3399999</v>
      </c>
      <c r="H608" s="18">
        <f t="shared" ref="H608:H671" si="9">F608+G608</f>
        <v>-3399999</v>
      </c>
    </row>
    <row r="609" spans="2:8" s="13" customFormat="1" hidden="1" x14ac:dyDescent="0.15">
      <c r="B609" s="15">
        <v>611003</v>
      </c>
      <c r="C609" s="16" t="s">
        <v>142</v>
      </c>
      <c r="D609" s="26">
        <v>43524</v>
      </c>
      <c r="E609" s="16" t="s">
        <v>497</v>
      </c>
      <c r="F609" s="66">
        <v>2962000</v>
      </c>
      <c r="G609" s="17"/>
      <c r="H609" s="18">
        <f t="shared" si="9"/>
        <v>2962000</v>
      </c>
    </row>
    <row r="610" spans="2:8" s="13" customFormat="1" hidden="1" x14ac:dyDescent="0.15">
      <c r="B610" s="15">
        <v>112003</v>
      </c>
      <c r="C610" s="16" t="s">
        <v>11</v>
      </c>
      <c r="D610" s="26">
        <v>43524</v>
      </c>
      <c r="E610" s="16" t="s">
        <v>497</v>
      </c>
      <c r="F610" s="66"/>
      <c r="G610" s="17">
        <v>-2962000</v>
      </c>
      <c r="H610" s="18">
        <f t="shared" si="9"/>
        <v>-2962000</v>
      </c>
    </row>
    <row r="611" spans="2:8" s="13" customFormat="1" hidden="1" x14ac:dyDescent="0.15">
      <c r="B611" s="15">
        <v>711011</v>
      </c>
      <c r="C611" s="16" t="s">
        <v>150</v>
      </c>
      <c r="D611" s="26">
        <v>43524</v>
      </c>
      <c r="E611" s="16" t="s">
        <v>498</v>
      </c>
      <c r="F611" s="66">
        <v>3777919</v>
      </c>
      <c r="G611" s="17"/>
      <c r="H611" s="18">
        <f t="shared" si="9"/>
        <v>3777919</v>
      </c>
    </row>
    <row r="612" spans="2:8" s="13" customFormat="1" hidden="1" x14ac:dyDescent="0.15">
      <c r="B612" s="15">
        <v>112003</v>
      </c>
      <c r="C612" s="16" t="s">
        <v>11</v>
      </c>
      <c r="D612" s="26">
        <v>43524</v>
      </c>
      <c r="E612" s="16" t="s">
        <v>498</v>
      </c>
      <c r="F612" s="66"/>
      <c r="G612" s="17">
        <v>-3777919</v>
      </c>
      <c r="H612" s="18">
        <f t="shared" si="9"/>
        <v>-3777919</v>
      </c>
    </row>
    <row r="613" spans="2:8" s="13" customFormat="1" hidden="1" x14ac:dyDescent="0.15">
      <c r="B613" s="15">
        <v>611005</v>
      </c>
      <c r="C613" s="16" t="s">
        <v>144</v>
      </c>
      <c r="D613" s="26">
        <v>43524</v>
      </c>
      <c r="E613" s="16" t="s">
        <v>499</v>
      </c>
      <c r="F613" s="66">
        <v>264800</v>
      </c>
      <c r="G613" s="17"/>
      <c r="H613" s="18">
        <f t="shared" si="9"/>
        <v>264800</v>
      </c>
    </row>
    <row r="614" spans="2:8" s="13" customFormat="1" hidden="1" x14ac:dyDescent="0.15">
      <c r="B614" s="15">
        <v>112003</v>
      </c>
      <c r="C614" s="16" t="s">
        <v>11</v>
      </c>
      <c r="D614" s="26">
        <v>43524</v>
      </c>
      <c r="E614" s="16" t="s">
        <v>499</v>
      </c>
      <c r="F614" s="66"/>
      <c r="G614" s="17">
        <v>-264800</v>
      </c>
      <c r="H614" s="18">
        <f t="shared" si="9"/>
        <v>-264800</v>
      </c>
    </row>
    <row r="615" spans="2:8" s="13" customFormat="1" hidden="1" x14ac:dyDescent="0.15">
      <c r="B615" s="15">
        <v>611005</v>
      </c>
      <c r="C615" s="16" t="s">
        <v>144</v>
      </c>
      <c r="D615" s="26">
        <v>43524</v>
      </c>
      <c r="E615" s="16" t="s">
        <v>500</v>
      </c>
      <c r="F615" s="66">
        <v>919200</v>
      </c>
      <c r="G615" s="17"/>
      <c r="H615" s="18">
        <f t="shared" si="9"/>
        <v>919200</v>
      </c>
    </row>
    <row r="616" spans="2:8" s="13" customFormat="1" hidden="1" x14ac:dyDescent="0.15">
      <c r="B616" s="15">
        <v>112003</v>
      </c>
      <c r="C616" s="16" t="s">
        <v>11</v>
      </c>
      <c r="D616" s="26">
        <v>43524</v>
      </c>
      <c r="E616" s="16" t="s">
        <v>500</v>
      </c>
      <c r="F616" s="66"/>
      <c r="G616" s="17">
        <v>-919200</v>
      </c>
      <c r="H616" s="18">
        <f t="shared" si="9"/>
        <v>-919200</v>
      </c>
    </row>
    <row r="617" spans="2:8" s="13" customFormat="1" hidden="1" x14ac:dyDescent="0.15">
      <c r="B617" s="15">
        <v>912004</v>
      </c>
      <c r="C617" s="16" t="s">
        <v>205</v>
      </c>
      <c r="D617" s="26">
        <v>43524</v>
      </c>
      <c r="E617" s="16" t="s">
        <v>501</v>
      </c>
      <c r="F617" s="66">
        <v>30000</v>
      </c>
      <c r="G617" s="17"/>
      <c r="H617" s="18">
        <f t="shared" si="9"/>
        <v>30000</v>
      </c>
    </row>
    <row r="618" spans="2:8" s="13" customFormat="1" hidden="1" x14ac:dyDescent="0.15">
      <c r="B618" s="15">
        <v>112003</v>
      </c>
      <c r="C618" s="16" t="s">
        <v>11</v>
      </c>
      <c r="D618" s="26">
        <v>43524</v>
      </c>
      <c r="E618" s="16" t="s">
        <v>501</v>
      </c>
      <c r="F618" s="66"/>
      <c r="G618" s="17">
        <v>-30000</v>
      </c>
      <c r="H618" s="18">
        <f t="shared" si="9"/>
        <v>-30000</v>
      </c>
    </row>
    <row r="619" spans="2:8" s="13" customFormat="1" hidden="1" x14ac:dyDescent="0.15">
      <c r="B619" s="15">
        <v>112002</v>
      </c>
      <c r="C619" s="16" t="s">
        <v>10</v>
      </c>
      <c r="D619" s="26">
        <v>43497</v>
      </c>
      <c r="E619" s="16" t="s">
        <v>358</v>
      </c>
      <c r="F619" s="66">
        <v>29356.17</v>
      </c>
      <c r="G619" s="17"/>
      <c r="H619" s="18">
        <f t="shared" si="9"/>
        <v>29356.17</v>
      </c>
    </row>
    <row r="620" spans="2:8" s="13" customFormat="1" hidden="1" x14ac:dyDescent="0.15">
      <c r="B620" s="15">
        <v>112001</v>
      </c>
      <c r="C620" s="16" t="s">
        <v>9</v>
      </c>
      <c r="D620" s="26">
        <v>43497</v>
      </c>
      <c r="E620" s="16" t="s">
        <v>358</v>
      </c>
      <c r="F620" s="66"/>
      <c r="G620" s="17">
        <v>-29356.17</v>
      </c>
      <c r="H620" s="18">
        <f t="shared" si="9"/>
        <v>-29356.17</v>
      </c>
    </row>
    <row r="621" spans="2:8" s="13" customFormat="1" hidden="1" x14ac:dyDescent="0.15">
      <c r="B621" s="15">
        <v>611012</v>
      </c>
      <c r="C621" s="16" t="s">
        <v>151</v>
      </c>
      <c r="D621" s="26">
        <v>43504</v>
      </c>
      <c r="E621" s="16" t="s">
        <v>502</v>
      </c>
      <c r="F621" s="66">
        <v>1970870</v>
      </c>
      <c r="G621" s="17"/>
      <c r="H621" s="18">
        <f t="shared" si="9"/>
        <v>1970870</v>
      </c>
    </row>
    <row r="622" spans="2:8" s="13" customFormat="1" hidden="1" x14ac:dyDescent="0.15">
      <c r="B622" s="15">
        <v>611002</v>
      </c>
      <c r="C622" s="16" t="s">
        <v>141</v>
      </c>
      <c r="D622" s="26">
        <v>43504</v>
      </c>
      <c r="E622" s="16" t="s">
        <v>503</v>
      </c>
      <c r="F622" s="66">
        <v>4173812</v>
      </c>
      <c r="G622" s="17"/>
      <c r="H622" s="18">
        <f t="shared" si="9"/>
        <v>4173812</v>
      </c>
    </row>
    <row r="623" spans="2:8" s="13" customFormat="1" hidden="1" x14ac:dyDescent="0.15">
      <c r="B623" s="15">
        <v>112001</v>
      </c>
      <c r="C623" s="16" t="s">
        <v>9</v>
      </c>
      <c r="D623" s="26">
        <v>43504</v>
      </c>
      <c r="E623" s="16" t="s">
        <v>504</v>
      </c>
      <c r="F623" s="66"/>
      <c r="G623" s="17">
        <v>-6144682</v>
      </c>
      <c r="H623" s="18">
        <f t="shared" si="9"/>
        <v>-6144682</v>
      </c>
    </row>
    <row r="624" spans="2:8" s="13" customFormat="1" hidden="1" x14ac:dyDescent="0.15">
      <c r="B624" s="15">
        <v>112001</v>
      </c>
      <c r="C624" s="16" t="s">
        <v>9</v>
      </c>
      <c r="D624" s="26">
        <v>43509</v>
      </c>
      <c r="E624" s="16" t="s">
        <v>505</v>
      </c>
      <c r="F624" s="66">
        <v>23429250</v>
      </c>
      <c r="G624" s="17"/>
      <c r="H624" s="18">
        <f t="shared" si="9"/>
        <v>23429250</v>
      </c>
    </row>
    <row r="625" spans="2:8" s="13" customFormat="1" hidden="1" x14ac:dyDescent="0.15">
      <c r="B625" s="15">
        <v>112002</v>
      </c>
      <c r="C625" s="16" t="s">
        <v>10</v>
      </c>
      <c r="D625" s="26">
        <v>43509</v>
      </c>
      <c r="E625" s="16" t="s">
        <v>505</v>
      </c>
      <c r="F625" s="66"/>
      <c r="G625" s="17">
        <v>-23429250</v>
      </c>
      <c r="H625" s="18">
        <f t="shared" si="9"/>
        <v>-23429250</v>
      </c>
    </row>
    <row r="626" spans="2:8" s="13" customFormat="1" hidden="1" x14ac:dyDescent="0.15">
      <c r="B626" s="15">
        <v>611012</v>
      </c>
      <c r="C626" s="16" t="s">
        <v>151</v>
      </c>
      <c r="D626" s="26">
        <v>43510</v>
      </c>
      <c r="E626" s="16" t="s">
        <v>506</v>
      </c>
      <c r="F626" s="66">
        <v>257000</v>
      </c>
      <c r="G626" s="17"/>
      <c r="H626" s="18">
        <f t="shared" si="9"/>
        <v>257000</v>
      </c>
    </row>
    <row r="627" spans="2:8" s="13" customFormat="1" hidden="1" x14ac:dyDescent="0.15">
      <c r="B627" s="15">
        <v>611002</v>
      </c>
      <c r="C627" s="16" t="s">
        <v>141</v>
      </c>
      <c r="D627" s="26">
        <v>43510</v>
      </c>
      <c r="E627" s="16" t="s">
        <v>507</v>
      </c>
      <c r="F627" s="66">
        <v>730000</v>
      </c>
      <c r="G627" s="17"/>
      <c r="H627" s="18">
        <f t="shared" si="9"/>
        <v>730000</v>
      </c>
    </row>
    <row r="628" spans="2:8" s="13" customFormat="1" hidden="1" x14ac:dyDescent="0.15">
      <c r="B628" s="15">
        <v>112001</v>
      </c>
      <c r="C628" s="16" t="s">
        <v>9</v>
      </c>
      <c r="D628" s="26">
        <v>43510</v>
      </c>
      <c r="E628" s="16" t="s">
        <v>508</v>
      </c>
      <c r="F628" s="66"/>
      <c r="G628" s="17">
        <v>-987000</v>
      </c>
      <c r="H628" s="18">
        <f t="shared" si="9"/>
        <v>-987000</v>
      </c>
    </row>
    <row r="629" spans="2:8" s="13" customFormat="1" hidden="1" x14ac:dyDescent="0.15">
      <c r="B629" s="15">
        <v>711011</v>
      </c>
      <c r="C629" s="16" t="s">
        <v>150</v>
      </c>
      <c r="D629" s="26">
        <v>43510</v>
      </c>
      <c r="E629" s="16" t="s">
        <v>509</v>
      </c>
      <c r="F629" s="66">
        <v>990000</v>
      </c>
      <c r="G629" s="17"/>
      <c r="H629" s="18">
        <f t="shared" si="9"/>
        <v>990000</v>
      </c>
    </row>
    <row r="630" spans="2:8" s="13" customFormat="1" hidden="1" x14ac:dyDescent="0.15">
      <c r="B630" s="15">
        <v>112001</v>
      </c>
      <c r="C630" s="16" t="s">
        <v>9</v>
      </c>
      <c r="D630" s="26">
        <v>43510</v>
      </c>
      <c r="E630" s="16" t="s">
        <v>509</v>
      </c>
      <c r="F630" s="66"/>
      <c r="G630" s="17">
        <v>-990000</v>
      </c>
      <c r="H630" s="18">
        <f t="shared" si="9"/>
        <v>-990000</v>
      </c>
    </row>
    <row r="631" spans="2:8" s="13" customFormat="1" hidden="1" x14ac:dyDescent="0.15">
      <c r="B631" s="15">
        <v>212001</v>
      </c>
      <c r="C631" s="16" t="s">
        <v>85</v>
      </c>
      <c r="D631" s="26">
        <v>43515</v>
      </c>
      <c r="E631" s="16" t="s">
        <v>510</v>
      </c>
      <c r="F631" s="66">
        <v>1500000000</v>
      </c>
      <c r="G631" s="17"/>
      <c r="H631" s="18">
        <f t="shared" si="9"/>
        <v>1500000000</v>
      </c>
    </row>
    <row r="632" spans="2:8" s="13" customFormat="1" hidden="1" x14ac:dyDescent="0.15">
      <c r="B632" s="15">
        <v>112001</v>
      </c>
      <c r="C632" s="16" t="s">
        <v>9</v>
      </c>
      <c r="D632" s="26">
        <v>43515</v>
      </c>
      <c r="E632" s="16" t="s">
        <v>510</v>
      </c>
      <c r="F632" s="66"/>
      <c r="G632" s="17">
        <v>-1500000000</v>
      </c>
      <c r="H632" s="18">
        <f t="shared" si="9"/>
        <v>-1500000000</v>
      </c>
    </row>
    <row r="633" spans="2:8" s="13" customFormat="1" hidden="1" x14ac:dyDescent="0.15">
      <c r="B633" s="15">
        <v>912004</v>
      </c>
      <c r="C633" s="16" t="s">
        <v>205</v>
      </c>
      <c r="D633" s="26">
        <v>43515</v>
      </c>
      <c r="E633" s="16" t="s">
        <v>404</v>
      </c>
      <c r="F633" s="66">
        <v>15000</v>
      </c>
      <c r="G633" s="17"/>
      <c r="H633" s="18">
        <f t="shared" si="9"/>
        <v>15000</v>
      </c>
    </row>
    <row r="634" spans="2:8" s="13" customFormat="1" hidden="1" x14ac:dyDescent="0.15">
      <c r="B634" s="15">
        <v>112001</v>
      </c>
      <c r="C634" s="16" t="s">
        <v>9</v>
      </c>
      <c r="D634" s="26">
        <v>43515</v>
      </c>
      <c r="E634" s="16" t="s">
        <v>404</v>
      </c>
      <c r="F634" s="66"/>
      <c r="G634" s="17">
        <v>-15000</v>
      </c>
      <c r="H634" s="18">
        <f t="shared" si="9"/>
        <v>-15000</v>
      </c>
    </row>
    <row r="635" spans="2:8" s="13" customFormat="1" hidden="1" x14ac:dyDescent="0.15">
      <c r="B635" s="15">
        <v>112001</v>
      </c>
      <c r="C635" s="16" t="s">
        <v>9</v>
      </c>
      <c r="D635" s="26">
        <v>43515</v>
      </c>
      <c r="E635" s="16" t="s">
        <v>358</v>
      </c>
      <c r="F635" s="66">
        <v>54877550</v>
      </c>
      <c r="G635" s="17"/>
      <c r="H635" s="18">
        <f t="shared" si="9"/>
        <v>54877550</v>
      </c>
    </row>
    <row r="636" spans="2:8" s="13" customFormat="1" hidden="1" x14ac:dyDescent="0.15">
      <c r="B636" s="15">
        <v>112002</v>
      </c>
      <c r="C636" s="16" t="s">
        <v>10</v>
      </c>
      <c r="D636" s="26">
        <v>43515</v>
      </c>
      <c r="E636" s="16" t="s">
        <v>358</v>
      </c>
      <c r="F636" s="66"/>
      <c r="G636" s="17">
        <v>-54877550</v>
      </c>
      <c r="H636" s="18">
        <f t="shared" si="9"/>
        <v>-54877550</v>
      </c>
    </row>
    <row r="637" spans="2:8" s="13" customFormat="1" hidden="1" x14ac:dyDescent="0.15">
      <c r="B637" s="15">
        <v>611012</v>
      </c>
      <c r="C637" s="16" t="s">
        <v>151</v>
      </c>
      <c r="D637" s="26">
        <v>43517</v>
      </c>
      <c r="E637" s="16" t="s">
        <v>511</v>
      </c>
      <c r="F637" s="66">
        <v>1082000</v>
      </c>
      <c r="G637" s="17"/>
      <c r="H637" s="18">
        <f t="shared" si="9"/>
        <v>1082000</v>
      </c>
    </row>
    <row r="638" spans="2:8" s="13" customFormat="1" hidden="1" x14ac:dyDescent="0.15">
      <c r="B638" s="15">
        <v>611020</v>
      </c>
      <c r="C638" s="16" t="s">
        <v>512</v>
      </c>
      <c r="D638" s="26">
        <v>43517</v>
      </c>
      <c r="E638" s="16" t="s">
        <v>513</v>
      </c>
      <c r="F638" s="66">
        <v>500000</v>
      </c>
      <c r="G638" s="17"/>
      <c r="H638" s="18">
        <f t="shared" si="9"/>
        <v>500000</v>
      </c>
    </row>
    <row r="639" spans="2:8" s="13" customFormat="1" hidden="1" x14ac:dyDescent="0.15">
      <c r="B639" s="15">
        <v>611003</v>
      </c>
      <c r="C639" s="16" t="s">
        <v>142</v>
      </c>
      <c r="D639" s="26">
        <v>43517</v>
      </c>
      <c r="E639" s="16" t="s">
        <v>514</v>
      </c>
      <c r="F639" s="66">
        <v>632700</v>
      </c>
      <c r="G639" s="17"/>
      <c r="H639" s="18">
        <f t="shared" si="9"/>
        <v>632700</v>
      </c>
    </row>
    <row r="640" spans="2:8" s="13" customFormat="1" hidden="1" x14ac:dyDescent="0.15">
      <c r="B640" s="15">
        <v>112001</v>
      </c>
      <c r="C640" s="16" t="s">
        <v>9</v>
      </c>
      <c r="D640" s="26">
        <v>43517</v>
      </c>
      <c r="E640" s="16" t="s">
        <v>508</v>
      </c>
      <c r="F640" s="66"/>
      <c r="G640" s="17">
        <v>-2214700</v>
      </c>
      <c r="H640" s="18">
        <f t="shared" si="9"/>
        <v>-2214700</v>
      </c>
    </row>
    <row r="641" spans="2:8" s="13" customFormat="1" hidden="1" x14ac:dyDescent="0.15">
      <c r="B641" s="15">
        <v>112001</v>
      </c>
      <c r="C641" s="16" t="s">
        <v>9</v>
      </c>
      <c r="D641" s="26">
        <v>43518</v>
      </c>
      <c r="E641" s="16" t="s">
        <v>363</v>
      </c>
      <c r="F641" s="66">
        <v>2485000</v>
      </c>
      <c r="G641" s="17"/>
      <c r="H641" s="18">
        <f t="shared" si="9"/>
        <v>2485000</v>
      </c>
    </row>
    <row r="642" spans="2:8" s="13" customFormat="1" hidden="1" x14ac:dyDescent="0.15">
      <c r="B642" s="15">
        <v>112002</v>
      </c>
      <c r="C642" s="16" t="s">
        <v>10</v>
      </c>
      <c r="D642" s="26">
        <v>43518</v>
      </c>
      <c r="E642" s="16" t="s">
        <v>363</v>
      </c>
      <c r="F642" s="66"/>
      <c r="G642" s="17">
        <v>-2485000</v>
      </c>
      <c r="H642" s="18">
        <f t="shared" si="9"/>
        <v>-2485000</v>
      </c>
    </row>
    <row r="643" spans="2:8" s="13" customFormat="1" hidden="1" x14ac:dyDescent="0.15">
      <c r="B643" s="15">
        <v>112001</v>
      </c>
      <c r="C643" s="16" t="s">
        <v>9</v>
      </c>
      <c r="D643" s="26">
        <v>43518</v>
      </c>
      <c r="E643" s="16" t="s">
        <v>363</v>
      </c>
      <c r="F643" s="66">
        <v>73464500</v>
      </c>
      <c r="G643" s="17"/>
      <c r="H643" s="18">
        <f t="shared" si="9"/>
        <v>73464500</v>
      </c>
    </row>
    <row r="644" spans="2:8" s="13" customFormat="1" hidden="1" x14ac:dyDescent="0.15">
      <c r="B644" s="15">
        <v>112002</v>
      </c>
      <c r="C644" s="16" t="s">
        <v>10</v>
      </c>
      <c r="D644" s="26">
        <v>43518</v>
      </c>
      <c r="E644" s="16" t="s">
        <v>363</v>
      </c>
      <c r="F644" s="66"/>
      <c r="G644" s="17">
        <v>-73464500</v>
      </c>
      <c r="H644" s="18">
        <f t="shared" si="9"/>
        <v>-73464500</v>
      </c>
    </row>
    <row r="645" spans="2:8" s="13" customFormat="1" hidden="1" x14ac:dyDescent="0.15">
      <c r="B645" s="15">
        <v>141002</v>
      </c>
      <c r="C645" s="16" t="s">
        <v>33</v>
      </c>
      <c r="D645" s="26">
        <v>43522</v>
      </c>
      <c r="E645" s="16" t="s">
        <v>515</v>
      </c>
      <c r="F645" s="66">
        <v>10804000</v>
      </c>
      <c r="G645" s="17"/>
      <c r="H645" s="18">
        <f t="shared" si="9"/>
        <v>10804000</v>
      </c>
    </row>
    <row r="646" spans="2:8" s="13" customFormat="1" hidden="1" x14ac:dyDescent="0.15">
      <c r="B646" s="15">
        <v>112001</v>
      </c>
      <c r="C646" s="16" t="s">
        <v>9</v>
      </c>
      <c r="D646" s="26">
        <v>43522</v>
      </c>
      <c r="E646" s="16" t="s">
        <v>515</v>
      </c>
      <c r="F646" s="66"/>
      <c r="G646" s="17">
        <v>-10804000</v>
      </c>
      <c r="H646" s="18">
        <f t="shared" si="9"/>
        <v>-10804000</v>
      </c>
    </row>
    <row r="647" spans="2:8" s="13" customFormat="1" hidden="1" x14ac:dyDescent="0.15">
      <c r="B647" s="15">
        <v>141005</v>
      </c>
      <c r="C647" s="16" t="s">
        <v>36</v>
      </c>
      <c r="D647" s="26">
        <v>43522</v>
      </c>
      <c r="E647" s="16" t="s">
        <v>516</v>
      </c>
      <c r="F647" s="66">
        <v>43213000</v>
      </c>
      <c r="G647" s="17"/>
      <c r="H647" s="18">
        <f t="shared" si="9"/>
        <v>43213000</v>
      </c>
    </row>
    <row r="648" spans="2:8" s="13" customFormat="1" hidden="1" x14ac:dyDescent="0.15">
      <c r="B648" s="15">
        <v>112001</v>
      </c>
      <c r="C648" s="16" t="s">
        <v>9</v>
      </c>
      <c r="D648" s="26">
        <v>43522</v>
      </c>
      <c r="E648" s="16" t="s">
        <v>516</v>
      </c>
      <c r="F648" s="66"/>
      <c r="G648" s="17">
        <v>-43213000</v>
      </c>
      <c r="H648" s="18">
        <f t="shared" si="9"/>
        <v>-43213000</v>
      </c>
    </row>
    <row r="649" spans="2:8" s="13" customFormat="1" hidden="1" x14ac:dyDescent="0.15">
      <c r="B649" s="15">
        <v>141002</v>
      </c>
      <c r="C649" s="16" t="s">
        <v>33</v>
      </c>
      <c r="D649" s="26">
        <v>43522</v>
      </c>
      <c r="E649" s="16" t="s">
        <v>517</v>
      </c>
      <c r="F649" s="66">
        <v>32409000</v>
      </c>
      <c r="G649" s="17"/>
      <c r="H649" s="18">
        <f t="shared" si="9"/>
        <v>32409000</v>
      </c>
    </row>
    <row r="650" spans="2:8" s="13" customFormat="1" hidden="1" x14ac:dyDescent="0.15">
      <c r="B650" s="15">
        <v>112001</v>
      </c>
      <c r="C650" s="16" t="s">
        <v>9</v>
      </c>
      <c r="D650" s="26">
        <v>43522</v>
      </c>
      <c r="E650" s="16" t="s">
        <v>517</v>
      </c>
      <c r="F650" s="66"/>
      <c r="G650" s="17">
        <v>-32409000</v>
      </c>
      <c r="H650" s="18">
        <f t="shared" si="9"/>
        <v>-32409000</v>
      </c>
    </row>
    <row r="651" spans="2:8" s="13" customFormat="1" hidden="1" x14ac:dyDescent="0.15">
      <c r="B651" s="15">
        <v>112002</v>
      </c>
      <c r="C651" s="16" t="s">
        <v>10</v>
      </c>
      <c r="D651" s="26">
        <v>43523</v>
      </c>
      <c r="E651" s="16" t="s">
        <v>518</v>
      </c>
      <c r="F651" s="66">
        <v>210807342.68000001</v>
      </c>
      <c r="G651" s="17"/>
      <c r="H651" s="18">
        <f t="shared" si="9"/>
        <v>210807342.68000001</v>
      </c>
    </row>
    <row r="652" spans="2:8" s="13" customFormat="1" hidden="1" x14ac:dyDescent="0.15">
      <c r="B652" s="15">
        <v>112001</v>
      </c>
      <c r="C652" s="16" t="s">
        <v>9</v>
      </c>
      <c r="D652" s="26">
        <v>43523</v>
      </c>
      <c r="E652" s="16" t="s">
        <v>518</v>
      </c>
      <c r="F652" s="66"/>
      <c r="G652" s="17">
        <v>-210807342.68000001</v>
      </c>
      <c r="H652" s="18">
        <f t="shared" si="9"/>
        <v>-210807342.68000001</v>
      </c>
    </row>
    <row r="653" spans="2:8" s="13" customFormat="1" hidden="1" x14ac:dyDescent="0.15">
      <c r="B653" s="15">
        <v>611005</v>
      </c>
      <c r="C653" s="16" t="s">
        <v>144</v>
      </c>
      <c r="D653" s="26">
        <v>43523</v>
      </c>
      <c r="E653" s="16" t="s">
        <v>519</v>
      </c>
      <c r="F653" s="66">
        <v>19201000</v>
      </c>
      <c r="G653" s="17"/>
      <c r="H653" s="18">
        <f t="shared" si="9"/>
        <v>19201000</v>
      </c>
    </row>
    <row r="654" spans="2:8" s="13" customFormat="1" hidden="1" x14ac:dyDescent="0.15">
      <c r="B654" s="15">
        <v>112001</v>
      </c>
      <c r="C654" s="16" t="s">
        <v>9</v>
      </c>
      <c r="D654" s="26">
        <v>43523</v>
      </c>
      <c r="E654" s="16" t="s">
        <v>519</v>
      </c>
      <c r="F654" s="66"/>
      <c r="G654" s="17">
        <v>-19201000</v>
      </c>
      <c r="H654" s="18">
        <f t="shared" si="9"/>
        <v>-19201000</v>
      </c>
    </row>
    <row r="655" spans="2:8" s="13" customFormat="1" hidden="1" x14ac:dyDescent="0.15">
      <c r="B655" s="15">
        <v>811005</v>
      </c>
      <c r="C655" s="16" t="s">
        <v>144</v>
      </c>
      <c r="D655" s="26">
        <v>43523</v>
      </c>
      <c r="E655" s="16" t="s">
        <v>520</v>
      </c>
      <c r="F655" s="66">
        <v>19288000</v>
      </c>
      <c r="G655" s="17"/>
      <c r="H655" s="18">
        <f t="shared" si="9"/>
        <v>19288000</v>
      </c>
    </row>
    <row r="656" spans="2:8" s="13" customFormat="1" hidden="1" x14ac:dyDescent="0.15">
      <c r="B656" s="15">
        <v>112001</v>
      </c>
      <c r="C656" s="16" t="s">
        <v>9</v>
      </c>
      <c r="D656" s="26">
        <v>43523</v>
      </c>
      <c r="E656" s="16" t="s">
        <v>520</v>
      </c>
      <c r="F656" s="66"/>
      <c r="G656" s="17">
        <v>-19288000</v>
      </c>
      <c r="H656" s="18">
        <f t="shared" si="9"/>
        <v>-19288000</v>
      </c>
    </row>
    <row r="657" spans="2:8" s="13" customFormat="1" hidden="1" x14ac:dyDescent="0.15">
      <c r="B657" s="15">
        <v>711005</v>
      </c>
      <c r="C657" s="16" t="s">
        <v>144</v>
      </c>
      <c r="D657" s="26">
        <v>43523</v>
      </c>
      <c r="E657" s="16" t="s">
        <v>521</v>
      </c>
      <c r="F657" s="66">
        <v>9000000</v>
      </c>
      <c r="G657" s="17"/>
      <c r="H657" s="18">
        <f t="shared" si="9"/>
        <v>9000000</v>
      </c>
    </row>
    <row r="658" spans="2:8" s="13" customFormat="1" hidden="1" x14ac:dyDescent="0.15">
      <c r="B658" s="15">
        <v>112001</v>
      </c>
      <c r="C658" s="16" t="s">
        <v>9</v>
      </c>
      <c r="D658" s="26">
        <v>43523</v>
      </c>
      <c r="E658" s="16" t="s">
        <v>521</v>
      </c>
      <c r="F658" s="66"/>
      <c r="G658" s="17">
        <v>-9000000</v>
      </c>
      <c r="H658" s="18">
        <f t="shared" si="9"/>
        <v>-9000000</v>
      </c>
    </row>
    <row r="659" spans="2:8" s="13" customFormat="1" hidden="1" x14ac:dyDescent="0.15">
      <c r="B659" s="15">
        <v>611005</v>
      </c>
      <c r="C659" s="16" t="s">
        <v>144</v>
      </c>
      <c r="D659" s="26">
        <v>43523</v>
      </c>
      <c r="E659" s="16" t="s">
        <v>522</v>
      </c>
      <c r="F659" s="66">
        <v>5082300</v>
      </c>
      <c r="G659" s="17"/>
      <c r="H659" s="18">
        <f t="shared" si="9"/>
        <v>5082300</v>
      </c>
    </row>
    <row r="660" spans="2:8" s="13" customFormat="1" hidden="1" x14ac:dyDescent="0.15">
      <c r="B660" s="15">
        <v>112001</v>
      </c>
      <c r="C660" s="16" t="s">
        <v>9</v>
      </c>
      <c r="D660" s="26">
        <v>43523</v>
      </c>
      <c r="E660" s="16" t="s">
        <v>522</v>
      </c>
      <c r="F660" s="66"/>
      <c r="G660" s="17">
        <v>-5082300</v>
      </c>
      <c r="H660" s="18">
        <f t="shared" si="9"/>
        <v>-5082300</v>
      </c>
    </row>
    <row r="661" spans="2:8" s="13" customFormat="1" hidden="1" x14ac:dyDescent="0.15">
      <c r="B661" s="15">
        <v>112001</v>
      </c>
      <c r="C661" s="16" t="s">
        <v>9</v>
      </c>
      <c r="D661" s="26">
        <v>43523</v>
      </c>
      <c r="E661" s="16" t="s">
        <v>363</v>
      </c>
      <c r="F661" s="66">
        <v>73070250</v>
      </c>
      <c r="G661" s="17"/>
      <c r="H661" s="18">
        <f t="shared" si="9"/>
        <v>73070250</v>
      </c>
    </row>
    <row r="662" spans="2:8" s="13" customFormat="1" hidden="1" x14ac:dyDescent="0.15">
      <c r="B662" s="15">
        <v>112002</v>
      </c>
      <c r="C662" s="16" t="s">
        <v>10</v>
      </c>
      <c r="D662" s="26">
        <v>43523</v>
      </c>
      <c r="E662" s="16" t="s">
        <v>363</v>
      </c>
      <c r="F662" s="66"/>
      <c r="G662" s="17">
        <v>-73070250</v>
      </c>
      <c r="H662" s="18">
        <f t="shared" si="9"/>
        <v>-73070250</v>
      </c>
    </row>
    <row r="663" spans="2:8" s="13" customFormat="1" hidden="1" x14ac:dyDescent="0.15">
      <c r="B663" s="15">
        <v>912004</v>
      </c>
      <c r="C663" s="16" t="s">
        <v>205</v>
      </c>
      <c r="D663" s="26">
        <v>43524</v>
      </c>
      <c r="E663" s="16" t="s">
        <v>501</v>
      </c>
      <c r="F663" s="66">
        <v>12500</v>
      </c>
      <c r="G663" s="17"/>
      <c r="H663" s="18">
        <f t="shared" si="9"/>
        <v>12500</v>
      </c>
    </row>
    <row r="664" spans="2:8" s="13" customFormat="1" hidden="1" x14ac:dyDescent="0.15">
      <c r="B664" s="15">
        <v>112001</v>
      </c>
      <c r="C664" s="16" t="s">
        <v>9</v>
      </c>
      <c r="D664" s="26">
        <v>43524</v>
      </c>
      <c r="E664" s="16" t="s">
        <v>501</v>
      </c>
      <c r="F664" s="66"/>
      <c r="G664" s="17">
        <v>-12500</v>
      </c>
      <c r="H664" s="18">
        <f t="shared" si="9"/>
        <v>-12500</v>
      </c>
    </row>
    <row r="665" spans="2:8" s="13" customFormat="1" hidden="1" x14ac:dyDescent="0.15">
      <c r="B665" s="15">
        <v>112001</v>
      </c>
      <c r="C665" s="16" t="s">
        <v>9</v>
      </c>
      <c r="D665" s="26">
        <v>43524</v>
      </c>
      <c r="E665" s="16" t="s">
        <v>523</v>
      </c>
      <c r="F665" s="66">
        <v>3789925.38</v>
      </c>
      <c r="G665" s="17"/>
      <c r="H665" s="18">
        <f t="shared" si="9"/>
        <v>3789925.38</v>
      </c>
    </row>
    <row r="666" spans="2:8" s="13" customFormat="1" hidden="1" x14ac:dyDescent="0.15">
      <c r="B666" s="15">
        <v>911001</v>
      </c>
      <c r="C666" s="16" t="s">
        <v>197</v>
      </c>
      <c r="D666" s="26">
        <v>43524</v>
      </c>
      <c r="E666" s="16" t="s">
        <v>523</v>
      </c>
      <c r="F666" s="66"/>
      <c r="G666" s="17">
        <v>-3789925.38</v>
      </c>
      <c r="H666" s="18">
        <f t="shared" si="9"/>
        <v>-3789925.38</v>
      </c>
    </row>
    <row r="667" spans="2:8" s="13" customFormat="1" hidden="1" x14ac:dyDescent="0.15">
      <c r="B667" s="15">
        <v>912005</v>
      </c>
      <c r="C667" s="16" t="s">
        <v>206</v>
      </c>
      <c r="D667" s="26">
        <v>43524</v>
      </c>
      <c r="E667" s="16" t="s">
        <v>524</v>
      </c>
      <c r="F667" s="66">
        <v>757985.08</v>
      </c>
      <c r="G667" s="17"/>
      <c r="H667" s="18">
        <f t="shared" si="9"/>
        <v>757985.08</v>
      </c>
    </row>
    <row r="668" spans="2:8" s="13" customFormat="1" hidden="1" x14ac:dyDescent="0.15">
      <c r="B668" s="15">
        <v>112001</v>
      </c>
      <c r="C668" s="16" t="s">
        <v>9</v>
      </c>
      <c r="D668" s="26">
        <v>43524</v>
      </c>
      <c r="E668" s="16" t="s">
        <v>524</v>
      </c>
      <c r="F668" s="66"/>
      <c r="G668" s="17">
        <v>-757985.08</v>
      </c>
      <c r="H668" s="18">
        <f t="shared" si="9"/>
        <v>-757985.08</v>
      </c>
    </row>
    <row r="669" spans="2:8" s="13" customFormat="1" hidden="1" x14ac:dyDescent="0.15">
      <c r="B669" s="15">
        <v>112002</v>
      </c>
      <c r="C669" s="16" t="s">
        <v>10</v>
      </c>
      <c r="D669" s="26">
        <v>43509</v>
      </c>
      <c r="E669" s="16" t="s">
        <v>525</v>
      </c>
      <c r="F669" s="66">
        <v>23429250</v>
      </c>
      <c r="G669" s="17"/>
      <c r="H669" s="18">
        <f t="shared" si="9"/>
        <v>23429250</v>
      </c>
    </row>
    <row r="670" spans="2:8" s="13" customFormat="1" hidden="1" x14ac:dyDescent="0.15">
      <c r="B670" s="15">
        <v>122001</v>
      </c>
      <c r="C670" s="16" t="s">
        <v>18</v>
      </c>
      <c r="D670" s="26">
        <v>43509</v>
      </c>
      <c r="E670" s="16" t="s">
        <v>525</v>
      </c>
      <c r="F670" s="66"/>
      <c r="G670" s="17">
        <v>-23429250</v>
      </c>
      <c r="H670" s="18">
        <f t="shared" si="9"/>
        <v>-23429250</v>
      </c>
    </row>
    <row r="671" spans="2:8" s="13" customFormat="1" hidden="1" x14ac:dyDescent="0.15">
      <c r="B671" s="15">
        <v>112002</v>
      </c>
      <c r="C671" s="16" t="s">
        <v>10</v>
      </c>
      <c r="D671" s="26">
        <v>43515</v>
      </c>
      <c r="E671" s="16" t="s">
        <v>526</v>
      </c>
      <c r="F671" s="66">
        <v>54877550</v>
      </c>
      <c r="G671" s="17"/>
      <c r="H671" s="18">
        <f t="shared" si="9"/>
        <v>54877550</v>
      </c>
    </row>
    <row r="672" spans="2:8" s="13" customFormat="1" hidden="1" x14ac:dyDescent="0.15">
      <c r="B672" s="15">
        <v>122001</v>
      </c>
      <c r="C672" s="16" t="s">
        <v>18</v>
      </c>
      <c r="D672" s="26">
        <v>43515</v>
      </c>
      <c r="E672" s="16" t="s">
        <v>526</v>
      </c>
      <c r="F672" s="66"/>
      <c r="G672" s="17">
        <v>-54877550</v>
      </c>
      <c r="H672" s="18">
        <f t="shared" ref="H672:H735" si="10">F672+G672</f>
        <v>-54877550</v>
      </c>
    </row>
    <row r="673" spans="2:9" s="13" customFormat="1" hidden="1" x14ac:dyDescent="0.15">
      <c r="B673" s="15">
        <v>112002</v>
      </c>
      <c r="C673" s="16" t="s">
        <v>10</v>
      </c>
      <c r="D673" s="26">
        <v>43518</v>
      </c>
      <c r="E673" s="16" t="s">
        <v>527</v>
      </c>
      <c r="F673" s="66">
        <v>2485000</v>
      </c>
      <c r="G673" s="17"/>
      <c r="H673" s="18">
        <f t="shared" si="10"/>
        <v>2485000</v>
      </c>
    </row>
    <row r="674" spans="2:9" s="13" customFormat="1" hidden="1" x14ac:dyDescent="0.15">
      <c r="B674" s="15">
        <v>122001</v>
      </c>
      <c r="C674" s="16" t="s">
        <v>18</v>
      </c>
      <c r="D674" s="26">
        <v>43518</v>
      </c>
      <c r="E674" s="16" t="s">
        <v>527</v>
      </c>
      <c r="F674" s="66"/>
      <c r="G674" s="17">
        <v>-2485000</v>
      </c>
      <c r="H674" s="18">
        <f t="shared" si="10"/>
        <v>-2485000</v>
      </c>
    </row>
    <row r="675" spans="2:9" s="13" customFormat="1" hidden="1" x14ac:dyDescent="0.15">
      <c r="B675" s="15">
        <v>112002</v>
      </c>
      <c r="C675" s="16" t="s">
        <v>10</v>
      </c>
      <c r="D675" s="26">
        <v>43521</v>
      </c>
      <c r="E675" s="16" t="s">
        <v>528</v>
      </c>
      <c r="F675" s="66">
        <v>73464500</v>
      </c>
      <c r="G675" s="17"/>
      <c r="H675" s="18">
        <f t="shared" si="10"/>
        <v>73464500</v>
      </c>
    </row>
    <row r="676" spans="2:9" s="13" customFormat="1" hidden="1" x14ac:dyDescent="0.15">
      <c r="B676" s="15">
        <v>122001</v>
      </c>
      <c r="C676" s="16" t="s">
        <v>18</v>
      </c>
      <c r="D676" s="26">
        <v>43521</v>
      </c>
      <c r="E676" s="16" t="s">
        <v>528</v>
      </c>
      <c r="F676" s="66"/>
      <c r="G676" s="17">
        <v>-73464500</v>
      </c>
      <c r="H676" s="18">
        <f t="shared" si="10"/>
        <v>-73464500</v>
      </c>
    </row>
    <row r="677" spans="2:9" s="13" customFormat="1" hidden="1" x14ac:dyDescent="0.15">
      <c r="B677" s="15">
        <v>212001</v>
      </c>
      <c r="C677" s="16" t="s">
        <v>85</v>
      </c>
      <c r="D677" s="26">
        <v>43523</v>
      </c>
      <c r="E677" s="16" t="s">
        <v>529</v>
      </c>
      <c r="F677" s="66">
        <v>137737092.68000001</v>
      </c>
      <c r="G677" s="17"/>
      <c r="H677" s="18">
        <f t="shared" si="10"/>
        <v>137737092.68000001</v>
      </c>
    </row>
    <row r="678" spans="2:9" s="13" customFormat="1" hidden="1" x14ac:dyDescent="0.15">
      <c r="B678" s="15">
        <v>112002</v>
      </c>
      <c r="C678" s="16" t="s">
        <v>10</v>
      </c>
      <c r="D678" s="26">
        <v>43523</v>
      </c>
      <c r="E678" s="16" t="s">
        <v>529</v>
      </c>
      <c r="F678" s="66"/>
      <c r="G678" s="17">
        <v>-137737092.68000001</v>
      </c>
      <c r="H678" s="18">
        <f t="shared" si="10"/>
        <v>-137737092.68000001</v>
      </c>
    </row>
    <row r="679" spans="2:9" s="13" customFormat="1" hidden="1" x14ac:dyDescent="0.15">
      <c r="B679" s="15">
        <v>912004</v>
      </c>
      <c r="C679" s="16" t="s">
        <v>205</v>
      </c>
      <c r="D679" s="26">
        <v>43524</v>
      </c>
      <c r="E679" s="16" t="s">
        <v>501</v>
      </c>
      <c r="F679" s="66">
        <v>25000</v>
      </c>
      <c r="G679" s="17"/>
      <c r="H679" s="18">
        <f t="shared" si="10"/>
        <v>25000</v>
      </c>
    </row>
    <row r="680" spans="2:9" s="13" customFormat="1" hidden="1" x14ac:dyDescent="0.15">
      <c r="B680" s="15">
        <v>112002</v>
      </c>
      <c r="C680" s="16" t="s">
        <v>10</v>
      </c>
      <c r="D680" s="26">
        <v>43524</v>
      </c>
      <c r="E680" s="16" t="s">
        <v>501</v>
      </c>
      <c r="F680" s="66"/>
      <c r="G680" s="17">
        <v>-25000</v>
      </c>
      <c r="H680" s="18">
        <f t="shared" si="10"/>
        <v>-25000</v>
      </c>
    </row>
    <row r="681" spans="2:9" s="13" customFormat="1" hidden="1" x14ac:dyDescent="0.15">
      <c r="B681" s="15">
        <v>112002</v>
      </c>
      <c r="C681" s="16" t="s">
        <v>10</v>
      </c>
      <c r="D681" s="26">
        <v>43524</v>
      </c>
      <c r="E681" s="16" t="s">
        <v>370</v>
      </c>
      <c r="F681" s="66">
        <v>2054.79</v>
      </c>
      <c r="G681" s="17"/>
      <c r="H681" s="18">
        <f t="shared" si="10"/>
        <v>2054.79</v>
      </c>
    </row>
    <row r="682" spans="2:9" s="13" customFormat="1" hidden="1" x14ac:dyDescent="0.15">
      <c r="B682" s="15">
        <v>911001</v>
      </c>
      <c r="C682" s="16" t="s">
        <v>197</v>
      </c>
      <c r="D682" s="26">
        <v>43524</v>
      </c>
      <c r="E682" s="16" t="s">
        <v>370</v>
      </c>
      <c r="F682" s="66"/>
      <c r="G682" s="17">
        <v>-2054.79</v>
      </c>
      <c r="H682" s="18">
        <f t="shared" si="10"/>
        <v>-2054.79</v>
      </c>
    </row>
    <row r="683" spans="2:9" s="13" customFormat="1" hidden="1" x14ac:dyDescent="0.15">
      <c r="B683" s="15">
        <v>912005</v>
      </c>
      <c r="C683" s="16" t="s">
        <v>206</v>
      </c>
      <c r="D683" s="26">
        <v>43524</v>
      </c>
      <c r="E683" s="16" t="s">
        <v>371</v>
      </c>
      <c r="F683" s="66">
        <v>410.96</v>
      </c>
      <c r="G683" s="17"/>
      <c r="H683" s="18">
        <f t="shared" si="10"/>
        <v>410.96</v>
      </c>
    </row>
    <row r="684" spans="2:9" s="13" customFormat="1" hidden="1" x14ac:dyDescent="0.15">
      <c r="B684" s="15">
        <v>112002</v>
      </c>
      <c r="C684" s="16" t="s">
        <v>10</v>
      </c>
      <c r="D684" s="26">
        <v>43524</v>
      </c>
      <c r="E684" s="16" t="s">
        <v>371</v>
      </c>
      <c r="F684" s="66"/>
      <c r="G684" s="17">
        <v>-410.96</v>
      </c>
      <c r="H684" s="18">
        <f t="shared" si="10"/>
        <v>-410.96</v>
      </c>
    </row>
    <row r="685" spans="2:9" s="13" customFormat="1" hidden="1" x14ac:dyDescent="0.15">
      <c r="B685" s="15">
        <v>912004</v>
      </c>
      <c r="C685" s="16" t="s">
        <v>205</v>
      </c>
      <c r="D685" s="26">
        <v>43524</v>
      </c>
      <c r="E685" s="16" t="s">
        <v>530</v>
      </c>
      <c r="F685" s="66">
        <v>6000</v>
      </c>
      <c r="G685" s="17"/>
      <c r="H685" s="18">
        <f t="shared" si="10"/>
        <v>6000</v>
      </c>
    </row>
    <row r="686" spans="2:9" s="13" customFormat="1" hidden="1" x14ac:dyDescent="0.15">
      <c r="B686" s="15">
        <v>112002</v>
      </c>
      <c r="C686" s="16" t="s">
        <v>10</v>
      </c>
      <c r="D686" s="26">
        <v>43524</v>
      </c>
      <c r="E686" s="16" t="s">
        <v>530</v>
      </c>
      <c r="F686" s="66"/>
      <c r="G686" s="17">
        <v>-6000</v>
      </c>
      <c r="H686" s="18">
        <f t="shared" si="10"/>
        <v>-6000</v>
      </c>
    </row>
    <row r="687" spans="2:9" s="13" customFormat="1" hidden="1" x14ac:dyDescent="0.15">
      <c r="B687" s="15">
        <v>122001</v>
      </c>
      <c r="C687" s="16" t="s">
        <v>18</v>
      </c>
      <c r="D687" s="26">
        <v>43524</v>
      </c>
      <c r="E687" s="16" t="s">
        <v>531</v>
      </c>
      <c r="F687" s="66">
        <v>1273738344.9999998</v>
      </c>
      <c r="G687" s="17"/>
      <c r="H687" s="18">
        <f t="shared" si="10"/>
        <v>1273738344.9999998</v>
      </c>
    </row>
    <row r="688" spans="2:9" s="13" customFormat="1" hidden="1" x14ac:dyDescent="0.15">
      <c r="B688" s="15">
        <v>411003</v>
      </c>
      <c r="C688" s="16" t="s">
        <v>120</v>
      </c>
      <c r="D688" s="26">
        <v>43524</v>
      </c>
      <c r="E688" s="16" t="s">
        <v>531</v>
      </c>
      <c r="F688" s="66"/>
      <c r="G688" s="17">
        <v>-1157943950</v>
      </c>
      <c r="H688" s="18">
        <f t="shared" si="10"/>
        <v>-1157943950</v>
      </c>
      <c r="I688" s="62"/>
    </row>
    <row r="689" spans="2:8" s="13" customFormat="1" hidden="1" x14ac:dyDescent="0.15">
      <c r="B689" s="15">
        <v>214005</v>
      </c>
      <c r="C689" s="16" t="s">
        <v>94</v>
      </c>
      <c r="D689" s="26">
        <v>43524</v>
      </c>
      <c r="E689" s="16" t="s">
        <v>531</v>
      </c>
      <c r="F689" s="66"/>
      <c r="G689" s="17">
        <v>-115794395</v>
      </c>
      <c r="H689" s="18">
        <f t="shared" si="10"/>
        <v>-115794395</v>
      </c>
    </row>
    <row r="690" spans="2:8" s="13" customFormat="1" hidden="1" x14ac:dyDescent="0.15">
      <c r="B690" s="15">
        <v>136001</v>
      </c>
      <c r="C690" s="16" t="s">
        <v>29</v>
      </c>
      <c r="D690" s="26">
        <v>43524</v>
      </c>
      <c r="E690" s="16" t="s">
        <v>532</v>
      </c>
      <c r="F690" s="66">
        <v>533747000</v>
      </c>
      <c r="G690" s="17"/>
      <c r="H690" s="18">
        <f t="shared" si="10"/>
        <v>533747000</v>
      </c>
    </row>
    <row r="691" spans="2:8" s="13" customFormat="1" hidden="1" x14ac:dyDescent="0.15">
      <c r="B691" s="15">
        <v>212001</v>
      </c>
      <c r="C691" s="16" t="s">
        <v>85</v>
      </c>
      <c r="D691" s="26">
        <v>43524</v>
      </c>
      <c r="E691" s="16" t="s">
        <v>532</v>
      </c>
      <c r="F691" s="66"/>
      <c r="G691" s="17">
        <v>-533747000</v>
      </c>
      <c r="H691" s="18">
        <f t="shared" si="10"/>
        <v>-533747000</v>
      </c>
    </row>
    <row r="692" spans="2:8" s="13" customFormat="1" hidden="1" x14ac:dyDescent="0.15">
      <c r="B692" s="15">
        <v>511001</v>
      </c>
      <c r="C692" s="16" t="s">
        <v>134</v>
      </c>
      <c r="D692" s="26">
        <v>43524</v>
      </c>
      <c r="E692" s="16" t="s">
        <v>533</v>
      </c>
      <c r="F692" s="66">
        <v>772092802</v>
      </c>
      <c r="G692" s="17"/>
      <c r="H692" s="18">
        <f t="shared" si="10"/>
        <v>772092802</v>
      </c>
    </row>
    <row r="693" spans="2:8" s="13" customFormat="1" hidden="1" x14ac:dyDescent="0.15">
      <c r="B693" s="15">
        <v>136001</v>
      </c>
      <c r="C693" s="16" t="s">
        <v>29</v>
      </c>
      <c r="D693" s="26">
        <v>43524</v>
      </c>
      <c r="E693" s="16" t="s">
        <v>533</v>
      </c>
      <c r="F693" s="66"/>
      <c r="G693" s="17">
        <v>-772092802</v>
      </c>
      <c r="H693" s="18">
        <f t="shared" si="10"/>
        <v>-772092802</v>
      </c>
    </row>
    <row r="694" spans="2:8" s="13" customFormat="1" hidden="1" x14ac:dyDescent="0.15">
      <c r="B694" s="15">
        <v>811029</v>
      </c>
      <c r="C694" s="16" t="s">
        <v>167</v>
      </c>
      <c r="D694" s="26">
        <v>43524</v>
      </c>
      <c r="E694" s="16" t="s">
        <v>534</v>
      </c>
      <c r="F694" s="66">
        <v>0</v>
      </c>
      <c r="G694" s="17"/>
      <c r="H694" s="18">
        <f t="shared" si="10"/>
        <v>0</v>
      </c>
    </row>
    <row r="695" spans="2:8" s="13" customFormat="1" hidden="1" x14ac:dyDescent="0.15">
      <c r="B695" s="15">
        <v>811032</v>
      </c>
      <c r="C695" s="16" t="s">
        <v>170</v>
      </c>
      <c r="D695" s="26">
        <v>43524</v>
      </c>
      <c r="E695" s="16" t="s">
        <v>534</v>
      </c>
      <c r="F695" s="66">
        <v>27303179.895833332</v>
      </c>
      <c r="G695" s="17"/>
      <c r="H695" s="18">
        <f t="shared" si="10"/>
        <v>27303179.895833332</v>
      </c>
    </row>
    <row r="696" spans="2:8" s="13" customFormat="1" hidden="1" x14ac:dyDescent="0.15">
      <c r="B696" s="15">
        <v>811033</v>
      </c>
      <c r="C696" s="16" t="s">
        <v>171</v>
      </c>
      <c r="D696" s="26">
        <v>43524</v>
      </c>
      <c r="E696" s="16" t="s">
        <v>534</v>
      </c>
      <c r="F696" s="66">
        <v>520833.33333333331</v>
      </c>
      <c r="G696" s="17"/>
      <c r="H696" s="18">
        <f t="shared" si="10"/>
        <v>520833.33333333331</v>
      </c>
    </row>
    <row r="697" spans="2:8" s="13" customFormat="1" hidden="1" x14ac:dyDescent="0.15">
      <c r="B697" s="15">
        <v>611029</v>
      </c>
      <c r="C697" s="16" t="s">
        <v>167</v>
      </c>
      <c r="D697" s="26">
        <v>43524</v>
      </c>
      <c r="E697" s="16" t="s">
        <v>534</v>
      </c>
      <c r="F697" s="66">
        <v>0</v>
      </c>
      <c r="G697" s="17"/>
      <c r="H697" s="18">
        <f t="shared" si="10"/>
        <v>0</v>
      </c>
    </row>
    <row r="698" spans="2:8" s="13" customFormat="1" hidden="1" x14ac:dyDescent="0.15">
      <c r="B698" s="15">
        <v>611030</v>
      </c>
      <c r="C698" s="16" t="s">
        <v>168</v>
      </c>
      <c r="D698" s="26">
        <v>43524</v>
      </c>
      <c r="E698" s="16" t="s">
        <v>534</v>
      </c>
      <c r="F698" s="66">
        <v>4275125</v>
      </c>
      <c r="G698" s="17"/>
      <c r="H698" s="18">
        <f t="shared" si="10"/>
        <v>4275125</v>
      </c>
    </row>
    <row r="699" spans="2:8" s="13" customFormat="1" hidden="1" x14ac:dyDescent="0.15">
      <c r="B699" s="15">
        <v>611032</v>
      </c>
      <c r="C699" s="16" t="s">
        <v>170</v>
      </c>
      <c r="D699" s="26">
        <v>43524</v>
      </c>
      <c r="E699" s="16" t="s">
        <v>534</v>
      </c>
      <c r="F699" s="66">
        <v>0</v>
      </c>
      <c r="G699" s="17"/>
      <c r="H699" s="18">
        <f t="shared" si="10"/>
        <v>0</v>
      </c>
    </row>
    <row r="700" spans="2:8" s="13" customFormat="1" hidden="1" x14ac:dyDescent="0.15">
      <c r="B700" s="15">
        <v>611033</v>
      </c>
      <c r="C700" s="16" t="s">
        <v>171</v>
      </c>
      <c r="D700" s="26">
        <v>43524</v>
      </c>
      <c r="E700" s="16" t="s">
        <v>534</v>
      </c>
      <c r="F700" s="66">
        <v>2907196.9696969786</v>
      </c>
      <c r="G700" s="17"/>
      <c r="H700" s="18">
        <f t="shared" si="10"/>
        <v>2907196.9696969786</v>
      </c>
    </row>
    <row r="701" spans="2:8" s="13" customFormat="1" hidden="1" x14ac:dyDescent="0.15">
      <c r="B701" s="15">
        <v>171001</v>
      </c>
      <c r="C701" s="16" t="s">
        <v>65</v>
      </c>
      <c r="D701" s="26">
        <v>43524</v>
      </c>
      <c r="E701" s="16" t="s">
        <v>534</v>
      </c>
      <c r="F701" s="66"/>
      <c r="G701" s="17">
        <v>0</v>
      </c>
      <c r="H701" s="18">
        <f t="shared" si="10"/>
        <v>0</v>
      </c>
    </row>
    <row r="702" spans="2:8" s="13" customFormat="1" hidden="1" x14ac:dyDescent="0.15">
      <c r="B702" s="15">
        <v>173001</v>
      </c>
      <c r="C702" s="16" t="s">
        <v>71</v>
      </c>
      <c r="D702" s="26">
        <v>43524</v>
      </c>
      <c r="E702" s="16" t="s">
        <v>534</v>
      </c>
      <c r="F702" s="66"/>
      <c r="G702" s="17">
        <v>-27303179.895833332</v>
      </c>
      <c r="H702" s="18">
        <f t="shared" si="10"/>
        <v>-27303179.895833332</v>
      </c>
    </row>
    <row r="703" spans="2:8" s="13" customFormat="1" hidden="1" x14ac:dyDescent="0.15">
      <c r="B703" s="15">
        <v>175001</v>
      </c>
      <c r="C703" s="16" t="s">
        <v>75</v>
      </c>
      <c r="D703" s="26">
        <v>43524</v>
      </c>
      <c r="E703" s="16" t="s">
        <v>534</v>
      </c>
      <c r="F703" s="66"/>
      <c r="G703" s="17">
        <v>-520833.33333333331</v>
      </c>
      <c r="H703" s="18">
        <f t="shared" si="10"/>
        <v>-520833.33333333331</v>
      </c>
    </row>
    <row r="704" spans="2:8" s="13" customFormat="1" hidden="1" x14ac:dyDescent="0.15">
      <c r="B704" s="15">
        <v>171002</v>
      </c>
      <c r="C704" s="16" t="s">
        <v>66</v>
      </c>
      <c r="D704" s="26">
        <v>43524</v>
      </c>
      <c r="E704" s="16" t="s">
        <v>534</v>
      </c>
      <c r="F704" s="66"/>
      <c r="G704" s="17">
        <v>0</v>
      </c>
      <c r="H704" s="18">
        <f t="shared" si="10"/>
        <v>0</v>
      </c>
    </row>
    <row r="705" spans="2:8" s="13" customFormat="1" hidden="1" x14ac:dyDescent="0.15">
      <c r="B705" s="15">
        <v>172002</v>
      </c>
      <c r="C705" s="16" t="s">
        <v>69</v>
      </c>
      <c r="D705" s="26">
        <v>43524</v>
      </c>
      <c r="E705" s="16" t="s">
        <v>534</v>
      </c>
      <c r="F705" s="66"/>
      <c r="G705" s="17">
        <v>-4275125</v>
      </c>
      <c r="H705" s="18">
        <f t="shared" si="10"/>
        <v>-4275125</v>
      </c>
    </row>
    <row r="706" spans="2:8" s="13" customFormat="1" hidden="1" x14ac:dyDescent="0.15">
      <c r="B706" s="15">
        <v>173002</v>
      </c>
      <c r="C706" s="16" t="s">
        <v>72</v>
      </c>
      <c r="D706" s="26">
        <v>43524</v>
      </c>
      <c r="E706" s="16" t="s">
        <v>534</v>
      </c>
      <c r="F706" s="66"/>
      <c r="G706" s="17">
        <v>0</v>
      </c>
      <c r="H706" s="18">
        <f t="shared" si="10"/>
        <v>0</v>
      </c>
    </row>
    <row r="707" spans="2:8" s="13" customFormat="1" hidden="1" x14ac:dyDescent="0.15">
      <c r="B707" s="15">
        <v>175002</v>
      </c>
      <c r="C707" s="16" t="s">
        <v>76</v>
      </c>
      <c r="D707" s="26">
        <v>43524</v>
      </c>
      <c r="E707" s="16" t="s">
        <v>534</v>
      </c>
      <c r="F707" s="66"/>
      <c r="G707" s="17">
        <v>-2907196.9696969786</v>
      </c>
      <c r="H707" s="18">
        <f t="shared" si="10"/>
        <v>-2907196.9696969786</v>
      </c>
    </row>
    <row r="708" spans="2:8" s="13" customFormat="1" hidden="1" x14ac:dyDescent="0.15">
      <c r="B708" s="15">
        <v>611023</v>
      </c>
      <c r="C708" s="16" t="s">
        <v>161</v>
      </c>
      <c r="D708" s="26">
        <v>43524</v>
      </c>
      <c r="E708" s="16" t="s">
        <v>384</v>
      </c>
      <c r="F708" s="66">
        <v>16666666.666666666</v>
      </c>
      <c r="G708" s="17"/>
      <c r="H708" s="18">
        <f t="shared" si="10"/>
        <v>16666666.666666666</v>
      </c>
    </row>
    <row r="709" spans="2:8" s="13" customFormat="1" hidden="1" x14ac:dyDescent="0.15">
      <c r="B709" s="15">
        <v>142003</v>
      </c>
      <c r="C709" s="16" t="s">
        <v>41</v>
      </c>
      <c r="D709" s="26">
        <v>43524</v>
      </c>
      <c r="E709" s="16" t="s">
        <v>384</v>
      </c>
      <c r="F709" s="66"/>
      <c r="G709" s="17">
        <v>-16666666.6666667</v>
      </c>
      <c r="H709" s="18">
        <f t="shared" si="10"/>
        <v>-16666666.6666667</v>
      </c>
    </row>
    <row r="710" spans="2:8" s="13" customFormat="1" hidden="1" x14ac:dyDescent="0.15">
      <c r="B710" s="15">
        <v>711005</v>
      </c>
      <c r="C710" s="16" t="s">
        <v>144</v>
      </c>
      <c r="D710" s="26">
        <v>43525</v>
      </c>
      <c r="E710" s="16" t="s">
        <v>535</v>
      </c>
      <c r="F710" s="66">
        <v>13000000</v>
      </c>
      <c r="G710" s="17"/>
      <c r="H710" s="18">
        <f t="shared" si="10"/>
        <v>13000000</v>
      </c>
    </row>
    <row r="711" spans="2:8" s="13" customFormat="1" hidden="1" x14ac:dyDescent="0.15">
      <c r="B711" s="15">
        <v>112003</v>
      </c>
      <c r="C711" s="16" t="s">
        <v>11</v>
      </c>
      <c r="D711" s="26">
        <v>43525</v>
      </c>
      <c r="E711" s="16" t="s">
        <v>535</v>
      </c>
      <c r="F711" s="66"/>
      <c r="G711" s="17">
        <v>-13000000</v>
      </c>
      <c r="H711" s="18">
        <f t="shared" si="10"/>
        <v>-13000000</v>
      </c>
    </row>
    <row r="712" spans="2:8" s="13" customFormat="1" hidden="1" x14ac:dyDescent="0.15">
      <c r="B712" s="15">
        <v>912004</v>
      </c>
      <c r="C712" s="16" t="s">
        <v>205</v>
      </c>
      <c r="D712" s="26">
        <v>43525</v>
      </c>
      <c r="E712" s="16" t="s">
        <v>536</v>
      </c>
      <c r="F712" s="66">
        <v>5000</v>
      </c>
      <c r="G712" s="17"/>
      <c r="H712" s="18">
        <f t="shared" si="10"/>
        <v>5000</v>
      </c>
    </row>
    <row r="713" spans="2:8" s="13" customFormat="1" hidden="1" x14ac:dyDescent="0.15">
      <c r="B713" s="15">
        <v>112003</v>
      </c>
      <c r="C713" s="16" t="s">
        <v>11</v>
      </c>
      <c r="D713" s="26">
        <v>43525</v>
      </c>
      <c r="E713" s="16" t="s">
        <v>536</v>
      </c>
      <c r="F713" s="66"/>
      <c r="G713" s="17">
        <v>-5000</v>
      </c>
      <c r="H713" s="18">
        <f t="shared" si="10"/>
        <v>-5000</v>
      </c>
    </row>
    <row r="714" spans="2:8" s="13" customFormat="1" hidden="1" x14ac:dyDescent="0.15">
      <c r="B714" s="15">
        <v>611005</v>
      </c>
      <c r="C714" s="16" t="s">
        <v>144</v>
      </c>
      <c r="D714" s="26">
        <v>43525</v>
      </c>
      <c r="E714" s="16" t="s">
        <v>537</v>
      </c>
      <c r="F714" s="66">
        <v>1963300</v>
      </c>
      <c r="G714" s="17"/>
      <c r="H714" s="18">
        <f t="shared" si="10"/>
        <v>1963300</v>
      </c>
    </row>
    <row r="715" spans="2:8" s="13" customFormat="1" hidden="1" x14ac:dyDescent="0.15">
      <c r="B715" s="15">
        <v>112003</v>
      </c>
      <c r="C715" s="16" t="s">
        <v>11</v>
      </c>
      <c r="D715" s="26">
        <v>43525</v>
      </c>
      <c r="E715" s="16" t="s">
        <v>537</v>
      </c>
      <c r="F715" s="66"/>
      <c r="G715" s="17">
        <v>-1963300</v>
      </c>
      <c r="H715" s="18">
        <f t="shared" si="10"/>
        <v>-1963300</v>
      </c>
    </row>
    <row r="716" spans="2:8" s="13" customFormat="1" hidden="1" x14ac:dyDescent="0.15">
      <c r="B716" s="15">
        <v>912004</v>
      </c>
      <c r="C716" s="16" t="s">
        <v>205</v>
      </c>
      <c r="D716" s="26">
        <v>43525</v>
      </c>
      <c r="E716" s="16" t="s">
        <v>536</v>
      </c>
      <c r="F716" s="66">
        <v>5000</v>
      </c>
      <c r="G716" s="17"/>
      <c r="H716" s="18">
        <f t="shared" si="10"/>
        <v>5000</v>
      </c>
    </row>
    <row r="717" spans="2:8" s="13" customFormat="1" hidden="1" x14ac:dyDescent="0.15">
      <c r="B717" s="15">
        <v>112003</v>
      </c>
      <c r="C717" s="16" t="s">
        <v>11</v>
      </c>
      <c r="D717" s="26">
        <v>43525</v>
      </c>
      <c r="E717" s="16" t="s">
        <v>536</v>
      </c>
      <c r="F717" s="66"/>
      <c r="G717" s="17">
        <v>-5000</v>
      </c>
      <c r="H717" s="18">
        <f t="shared" si="10"/>
        <v>-5000</v>
      </c>
    </row>
    <row r="718" spans="2:8" s="13" customFormat="1" hidden="1" x14ac:dyDescent="0.15">
      <c r="B718" s="15">
        <v>112003</v>
      </c>
      <c r="C718" s="16" t="s">
        <v>11</v>
      </c>
      <c r="D718" s="26">
        <v>43525</v>
      </c>
      <c r="E718" s="16" t="s">
        <v>538</v>
      </c>
      <c r="F718" s="66">
        <v>188025000</v>
      </c>
      <c r="G718" s="17"/>
      <c r="H718" s="18">
        <f t="shared" si="10"/>
        <v>188025000</v>
      </c>
    </row>
    <row r="719" spans="2:8" s="13" customFormat="1" hidden="1" x14ac:dyDescent="0.15">
      <c r="B719" s="15">
        <v>122001</v>
      </c>
      <c r="C719" s="16" t="s">
        <v>18</v>
      </c>
      <c r="D719" s="26">
        <v>43525</v>
      </c>
      <c r="E719" s="16" t="s">
        <v>538</v>
      </c>
      <c r="F719" s="66"/>
      <c r="G719" s="17">
        <v>-188025000</v>
      </c>
      <c r="H719" s="18">
        <f t="shared" si="10"/>
        <v>-188025000</v>
      </c>
    </row>
    <row r="720" spans="2:8" s="13" customFormat="1" hidden="1" x14ac:dyDescent="0.15">
      <c r="B720" s="15">
        <v>112003</v>
      </c>
      <c r="C720" s="16" t="s">
        <v>11</v>
      </c>
      <c r="D720" s="26">
        <v>43525</v>
      </c>
      <c r="E720" s="16" t="s">
        <v>539</v>
      </c>
      <c r="F720" s="66">
        <v>40486499</v>
      </c>
      <c r="G720" s="17"/>
      <c r="H720" s="18">
        <f t="shared" si="10"/>
        <v>40486499</v>
      </c>
    </row>
    <row r="721" spans="2:8" s="13" customFormat="1" hidden="1" x14ac:dyDescent="0.15">
      <c r="B721" s="15">
        <v>122001</v>
      </c>
      <c r="C721" s="16" t="s">
        <v>18</v>
      </c>
      <c r="D721" s="26">
        <v>43525</v>
      </c>
      <c r="E721" s="16" t="s">
        <v>539</v>
      </c>
      <c r="F721" s="66"/>
      <c r="G721" s="17">
        <v>-40486499</v>
      </c>
      <c r="H721" s="18">
        <f t="shared" si="10"/>
        <v>-40486499</v>
      </c>
    </row>
    <row r="722" spans="2:8" s="13" customFormat="1" hidden="1" x14ac:dyDescent="0.15">
      <c r="B722" s="15">
        <v>112003</v>
      </c>
      <c r="C722" s="16" t="s">
        <v>11</v>
      </c>
      <c r="D722" s="26">
        <v>43525</v>
      </c>
      <c r="E722" s="16" t="s">
        <v>540</v>
      </c>
      <c r="F722" s="66">
        <v>7417400</v>
      </c>
      <c r="G722" s="17"/>
      <c r="H722" s="18">
        <f t="shared" si="10"/>
        <v>7417400</v>
      </c>
    </row>
    <row r="723" spans="2:8" s="13" customFormat="1" hidden="1" x14ac:dyDescent="0.15">
      <c r="B723" s="15">
        <v>611034</v>
      </c>
      <c r="C723" s="16" t="s">
        <v>172</v>
      </c>
      <c r="D723" s="26">
        <v>43525</v>
      </c>
      <c r="E723" s="16" t="s">
        <v>540</v>
      </c>
      <c r="F723" s="66"/>
      <c r="G723" s="17">
        <v>-7417400</v>
      </c>
      <c r="H723" s="18">
        <f t="shared" si="10"/>
        <v>-7417400</v>
      </c>
    </row>
    <row r="724" spans="2:8" s="13" customFormat="1" hidden="1" x14ac:dyDescent="0.15">
      <c r="B724" s="15">
        <v>711035</v>
      </c>
      <c r="C724" s="16" t="s">
        <v>184</v>
      </c>
      <c r="D724" s="26">
        <v>43525</v>
      </c>
      <c r="E724" s="16" t="s">
        <v>341</v>
      </c>
      <c r="F724" s="66">
        <v>5000000</v>
      </c>
      <c r="G724" s="17"/>
      <c r="H724" s="18">
        <f t="shared" si="10"/>
        <v>5000000</v>
      </c>
    </row>
    <row r="725" spans="2:8" s="13" customFormat="1" hidden="1" x14ac:dyDescent="0.15">
      <c r="B725" s="15">
        <v>811035</v>
      </c>
      <c r="C725" s="16" t="s">
        <v>194</v>
      </c>
      <c r="D725" s="26">
        <v>43525</v>
      </c>
      <c r="E725" s="16" t="s">
        <v>341</v>
      </c>
      <c r="F725" s="66">
        <v>5000000</v>
      </c>
      <c r="G725" s="17"/>
      <c r="H725" s="18">
        <f t="shared" si="10"/>
        <v>5000000</v>
      </c>
    </row>
    <row r="726" spans="2:8" s="13" customFormat="1" hidden="1" x14ac:dyDescent="0.15">
      <c r="B726" s="15">
        <v>112003</v>
      </c>
      <c r="C726" s="16" t="s">
        <v>11</v>
      </c>
      <c r="D726" s="26">
        <v>43525</v>
      </c>
      <c r="E726" s="16" t="s">
        <v>341</v>
      </c>
      <c r="F726" s="66"/>
      <c r="G726" s="17">
        <v>-10000000</v>
      </c>
      <c r="H726" s="18">
        <f t="shared" si="10"/>
        <v>-10000000</v>
      </c>
    </row>
    <row r="727" spans="2:8" s="13" customFormat="1" hidden="1" x14ac:dyDescent="0.15">
      <c r="B727" s="15">
        <v>112003</v>
      </c>
      <c r="C727" s="16" t="s">
        <v>11</v>
      </c>
      <c r="D727" s="26">
        <v>43528</v>
      </c>
      <c r="E727" s="16" t="s">
        <v>541</v>
      </c>
      <c r="F727" s="66">
        <v>1437939.85</v>
      </c>
      <c r="G727" s="17"/>
      <c r="H727" s="18">
        <f t="shared" si="10"/>
        <v>1437939.85</v>
      </c>
    </row>
    <row r="728" spans="2:8" s="13" customFormat="1" hidden="1" x14ac:dyDescent="0.15">
      <c r="B728" s="15">
        <v>122001</v>
      </c>
      <c r="C728" s="16" t="s">
        <v>18</v>
      </c>
      <c r="D728" s="26">
        <v>43528</v>
      </c>
      <c r="E728" s="16" t="s">
        <v>541</v>
      </c>
      <c r="F728" s="66"/>
      <c r="G728" s="17">
        <v>-1437939.85</v>
      </c>
      <c r="H728" s="18">
        <f t="shared" si="10"/>
        <v>-1437939.85</v>
      </c>
    </row>
    <row r="729" spans="2:8" s="13" customFormat="1" hidden="1" x14ac:dyDescent="0.15">
      <c r="B729" s="15">
        <v>112003</v>
      </c>
      <c r="C729" s="16" t="s">
        <v>11</v>
      </c>
      <c r="D729" s="26">
        <v>43528</v>
      </c>
      <c r="E729" s="16" t="s">
        <v>542</v>
      </c>
      <c r="F729" s="66">
        <v>9425000</v>
      </c>
      <c r="G729" s="17"/>
      <c r="H729" s="18">
        <f t="shared" si="10"/>
        <v>9425000</v>
      </c>
    </row>
    <row r="730" spans="2:8" s="13" customFormat="1" hidden="1" x14ac:dyDescent="0.15">
      <c r="B730" s="15">
        <v>122001</v>
      </c>
      <c r="C730" s="16" t="s">
        <v>18</v>
      </c>
      <c r="D730" s="26">
        <v>43528</v>
      </c>
      <c r="E730" s="16" t="s">
        <v>542</v>
      </c>
      <c r="F730" s="66"/>
      <c r="G730" s="17">
        <v>-9425000</v>
      </c>
      <c r="H730" s="18">
        <f t="shared" si="10"/>
        <v>-9425000</v>
      </c>
    </row>
    <row r="731" spans="2:8" s="13" customFormat="1" hidden="1" x14ac:dyDescent="0.15">
      <c r="B731" s="15">
        <v>811020</v>
      </c>
      <c r="C731" s="16" t="s">
        <v>178</v>
      </c>
      <c r="D731" s="26">
        <v>43532</v>
      </c>
      <c r="E731" s="16" t="s">
        <v>543</v>
      </c>
      <c r="F731" s="66">
        <v>510000</v>
      </c>
      <c r="G731" s="17"/>
      <c r="H731" s="18">
        <f t="shared" si="10"/>
        <v>510000</v>
      </c>
    </row>
    <row r="732" spans="2:8" s="13" customFormat="1" hidden="1" x14ac:dyDescent="0.15">
      <c r="B732" s="15">
        <v>112003</v>
      </c>
      <c r="C732" s="16" t="s">
        <v>11</v>
      </c>
      <c r="D732" s="26">
        <v>43532</v>
      </c>
      <c r="E732" s="16" t="s">
        <v>543</v>
      </c>
      <c r="F732" s="66"/>
      <c r="G732" s="17">
        <v>-510000</v>
      </c>
      <c r="H732" s="18">
        <f t="shared" si="10"/>
        <v>-510000</v>
      </c>
    </row>
    <row r="733" spans="2:8" s="13" customFormat="1" hidden="1" x14ac:dyDescent="0.15">
      <c r="B733" s="15">
        <v>912004</v>
      </c>
      <c r="C733" s="16" t="s">
        <v>205</v>
      </c>
      <c r="D733" s="26">
        <v>43532</v>
      </c>
      <c r="E733" s="16" t="s">
        <v>544</v>
      </c>
      <c r="F733" s="66">
        <v>5000</v>
      </c>
      <c r="G733" s="17"/>
      <c r="H733" s="18">
        <f t="shared" si="10"/>
        <v>5000</v>
      </c>
    </row>
    <row r="734" spans="2:8" s="13" customFormat="1" hidden="1" x14ac:dyDescent="0.15">
      <c r="B734" s="15">
        <v>112003</v>
      </c>
      <c r="C734" s="16" t="s">
        <v>11</v>
      </c>
      <c r="D734" s="26">
        <v>43532</v>
      </c>
      <c r="E734" s="16" t="s">
        <v>544</v>
      </c>
      <c r="F734" s="66"/>
      <c r="G734" s="17">
        <v>-5000</v>
      </c>
      <c r="H734" s="18">
        <f t="shared" si="10"/>
        <v>-5000</v>
      </c>
    </row>
    <row r="735" spans="2:8" s="13" customFormat="1" hidden="1" x14ac:dyDescent="0.15">
      <c r="B735" s="15">
        <v>112003</v>
      </c>
      <c r="C735" s="16" t="s">
        <v>11</v>
      </c>
      <c r="D735" s="26">
        <v>43532</v>
      </c>
      <c r="E735" s="16" t="s">
        <v>545</v>
      </c>
      <c r="F735" s="66">
        <v>3075000</v>
      </c>
      <c r="G735" s="17"/>
      <c r="H735" s="18">
        <f t="shared" si="10"/>
        <v>3075000</v>
      </c>
    </row>
    <row r="736" spans="2:8" s="13" customFormat="1" hidden="1" x14ac:dyDescent="0.15">
      <c r="B736" s="15">
        <v>122001</v>
      </c>
      <c r="C736" s="16" t="s">
        <v>18</v>
      </c>
      <c r="D736" s="26">
        <v>43532</v>
      </c>
      <c r="E736" s="16" t="s">
        <v>545</v>
      </c>
      <c r="F736" s="66"/>
      <c r="G736" s="17">
        <v>-3075000</v>
      </c>
      <c r="H736" s="18">
        <f t="shared" ref="H736:H799" si="11">F736+G736</f>
        <v>-3075000</v>
      </c>
    </row>
    <row r="737" spans="2:8" s="13" customFormat="1" hidden="1" x14ac:dyDescent="0.15">
      <c r="B737" s="15">
        <v>711001</v>
      </c>
      <c r="C737" s="16" t="s">
        <v>175</v>
      </c>
      <c r="D737" s="26">
        <v>43535</v>
      </c>
      <c r="E737" s="16" t="s">
        <v>546</v>
      </c>
      <c r="F737" s="66">
        <v>1350000</v>
      </c>
      <c r="G737" s="17"/>
      <c r="H737" s="18">
        <f t="shared" si="11"/>
        <v>1350000</v>
      </c>
    </row>
    <row r="738" spans="2:8" s="13" customFormat="1" hidden="1" x14ac:dyDescent="0.15">
      <c r="B738" s="15">
        <v>141005</v>
      </c>
      <c r="C738" s="16" t="s">
        <v>36</v>
      </c>
      <c r="D738" s="26">
        <v>43535</v>
      </c>
      <c r="E738" s="16" t="s">
        <v>547</v>
      </c>
      <c r="F738" s="66">
        <v>135000</v>
      </c>
      <c r="G738" s="17"/>
      <c r="H738" s="18">
        <f t="shared" si="11"/>
        <v>135000</v>
      </c>
    </row>
    <row r="739" spans="2:8" s="13" customFormat="1" hidden="1" x14ac:dyDescent="0.15">
      <c r="B739" s="15">
        <v>112003</v>
      </c>
      <c r="C739" s="16" t="s">
        <v>11</v>
      </c>
      <c r="D739" s="26">
        <v>43535</v>
      </c>
      <c r="E739" s="16" t="s">
        <v>548</v>
      </c>
      <c r="F739" s="66"/>
      <c r="G739" s="17">
        <v>-1485000</v>
      </c>
      <c r="H739" s="18">
        <f t="shared" si="11"/>
        <v>-1485000</v>
      </c>
    </row>
    <row r="740" spans="2:8" s="13" customFormat="1" hidden="1" x14ac:dyDescent="0.15">
      <c r="B740" s="15">
        <v>711035</v>
      </c>
      <c r="C740" s="16" t="s">
        <v>184</v>
      </c>
      <c r="D740" s="26">
        <v>43536</v>
      </c>
      <c r="E740" s="16" t="s">
        <v>341</v>
      </c>
      <c r="F740" s="66">
        <v>5000000</v>
      </c>
      <c r="G740" s="17"/>
      <c r="H740" s="18">
        <f t="shared" si="11"/>
        <v>5000000</v>
      </c>
    </row>
    <row r="741" spans="2:8" s="13" customFormat="1" hidden="1" x14ac:dyDescent="0.15">
      <c r="B741" s="15">
        <v>811035</v>
      </c>
      <c r="C741" s="16" t="s">
        <v>194</v>
      </c>
      <c r="D741" s="26">
        <v>43536</v>
      </c>
      <c r="E741" s="16" t="s">
        <v>341</v>
      </c>
      <c r="F741" s="66">
        <v>5000000</v>
      </c>
      <c r="G741" s="17"/>
      <c r="H741" s="18">
        <f t="shared" si="11"/>
        <v>5000000</v>
      </c>
    </row>
    <row r="742" spans="2:8" s="13" customFormat="1" hidden="1" x14ac:dyDescent="0.15">
      <c r="B742" s="15">
        <v>112003</v>
      </c>
      <c r="C742" s="16" t="s">
        <v>11</v>
      </c>
      <c r="D742" s="26">
        <v>43536</v>
      </c>
      <c r="E742" s="16" t="s">
        <v>341</v>
      </c>
      <c r="F742" s="66"/>
      <c r="G742" s="17">
        <v>-10000000</v>
      </c>
      <c r="H742" s="18">
        <f t="shared" si="11"/>
        <v>-10000000</v>
      </c>
    </row>
    <row r="743" spans="2:8" s="13" customFormat="1" hidden="1" x14ac:dyDescent="0.15">
      <c r="B743" s="15">
        <v>711001</v>
      </c>
      <c r="C743" s="16" t="s">
        <v>175</v>
      </c>
      <c r="D743" s="26">
        <v>43536</v>
      </c>
      <c r="E743" s="16" t="s">
        <v>549</v>
      </c>
      <c r="F743" s="66">
        <v>83282255</v>
      </c>
      <c r="G743" s="17"/>
      <c r="H743" s="18">
        <f t="shared" si="11"/>
        <v>83282255</v>
      </c>
    </row>
    <row r="744" spans="2:8" s="13" customFormat="1" hidden="1" x14ac:dyDescent="0.15">
      <c r="B744" s="15">
        <v>112003</v>
      </c>
      <c r="C744" s="16" t="s">
        <v>11</v>
      </c>
      <c r="D744" s="26">
        <v>43536</v>
      </c>
      <c r="E744" s="16" t="s">
        <v>549</v>
      </c>
      <c r="F744" s="66"/>
      <c r="G744" s="17">
        <v>-83282255</v>
      </c>
      <c r="H744" s="18">
        <f t="shared" si="11"/>
        <v>-83282255</v>
      </c>
    </row>
    <row r="745" spans="2:8" s="13" customFormat="1" hidden="1" x14ac:dyDescent="0.15">
      <c r="B745" s="15">
        <v>711002</v>
      </c>
      <c r="C745" s="16" t="s">
        <v>176</v>
      </c>
      <c r="D745" s="26">
        <v>43536</v>
      </c>
      <c r="E745" s="16" t="s">
        <v>550</v>
      </c>
      <c r="F745" s="66">
        <v>203000</v>
      </c>
      <c r="G745" s="17"/>
      <c r="H745" s="18">
        <f t="shared" si="11"/>
        <v>203000</v>
      </c>
    </row>
    <row r="746" spans="2:8" s="13" customFormat="1" hidden="1" x14ac:dyDescent="0.15">
      <c r="B746" s="15">
        <v>112003</v>
      </c>
      <c r="C746" s="16" t="s">
        <v>11</v>
      </c>
      <c r="D746" s="26">
        <v>43536</v>
      </c>
      <c r="E746" s="16" t="s">
        <v>550</v>
      </c>
      <c r="F746" s="66"/>
      <c r="G746" s="17">
        <v>-203000</v>
      </c>
      <c r="H746" s="18">
        <f t="shared" si="11"/>
        <v>-203000</v>
      </c>
    </row>
    <row r="747" spans="2:8" s="13" customFormat="1" hidden="1" x14ac:dyDescent="0.15">
      <c r="B747" s="15">
        <v>711034</v>
      </c>
      <c r="C747" s="16" t="s">
        <v>183</v>
      </c>
      <c r="D747" s="26">
        <v>43537</v>
      </c>
      <c r="E747" s="16" t="s">
        <v>551</v>
      </c>
      <c r="F747" s="66">
        <v>2300000</v>
      </c>
      <c r="G747" s="17"/>
      <c r="H747" s="18">
        <f t="shared" si="11"/>
        <v>2300000</v>
      </c>
    </row>
    <row r="748" spans="2:8" s="13" customFormat="1" hidden="1" x14ac:dyDescent="0.15">
      <c r="B748" s="15">
        <v>112003</v>
      </c>
      <c r="C748" s="16" t="s">
        <v>11</v>
      </c>
      <c r="D748" s="26">
        <v>43537</v>
      </c>
      <c r="E748" s="16" t="s">
        <v>551</v>
      </c>
      <c r="F748" s="66"/>
      <c r="G748" s="17">
        <v>-2300000</v>
      </c>
      <c r="H748" s="18">
        <f t="shared" si="11"/>
        <v>-2300000</v>
      </c>
    </row>
    <row r="749" spans="2:8" s="13" customFormat="1" hidden="1" x14ac:dyDescent="0.15">
      <c r="B749" s="15">
        <v>912006</v>
      </c>
      <c r="C749" s="16" t="s">
        <v>207</v>
      </c>
      <c r="D749" s="26">
        <v>43537</v>
      </c>
      <c r="E749" s="16" t="s">
        <v>552</v>
      </c>
      <c r="F749" s="66">
        <v>1280860</v>
      </c>
      <c r="G749" s="17"/>
      <c r="H749" s="18">
        <f t="shared" si="11"/>
        <v>1280860</v>
      </c>
    </row>
    <row r="750" spans="2:8" s="13" customFormat="1" hidden="1" x14ac:dyDescent="0.15">
      <c r="B750" s="15">
        <v>112003</v>
      </c>
      <c r="C750" s="16" t="s">
        <v>11</v>
      </c>
      <c r="D750" s="26">
        <v>43537</v>
      </c>
      <c r="E750" s="16" t="s">
        <v>552</v>
      </c>
      <c r="F750" s="66"/>
      <c r="G750" s="17">
        <v>-1280860</v>
      </c>
      <c r="H750" s="18">
        <f t="shared" si="11"/>
        <v>-1280860</v>
      </c>
    </row>
    <row r="751" spans="2:8" s="13" customFormat="1" hidden="1" x14ac:dyDescent="0.15">
      <c r="B751" s="15">
        <v>112003</v>
      </c>
      <c r="C751" s="16" t="s">
        <v>11</v>
      </c>
      <c r="D751" s="26">
        <v>43538</v>
      </c>
      <c r="E751" s="16" t="s">
        <v>553</v>
      </c>
      <c r="F751" s="66">
        <v>29040000</v>
      </c>
      <c r="G751" s="17"/>
      <c r="H751" s="18">
        <f t="shared" si="11"/>
        <v>29040000</v>
      </c>
    </row>
    <row r="752" spans="2:8" s="13" customFormat="1" hidden="1" x14ac:dyDescent="0.15">
      <c r="B752" s="15">
        <v>122001</v>
      </c>
      <c r="C752" s="16" t="s">
        <v>18</v>
      </c>
      <c r="D752" s="26">
        <v>43538</v>
      </c>
      <c r="E752" s="16" t="s">
        <v>553</v>
      </c>
      <c r="F752" s="66"/>
      <c r="G752" s="17">
        <v>-29040000</v>
      </c>
      <c r="H752" s="18">
        <f t="shared" si="11"/>
        <v>-29040000</v>
      </c>
    </row>
    <row r="753" spans="2:8" s="13" customFormat="1" hidden="1" x14ac:dyDescent="0.15">
      <c r="B753" s="15">
        <v>811001</v>
      </c>
      <c r="C753" s="16" t="s">
        <v>186</v>
      </c>
      <c r="D753" s="26">
        <v>43538</v>
      </c>
      <c r="E753" s="16" t="s">
        <v>554</v>
      </c>
      <c r="F753" s="66">
        <v>30600612</v>
      </c>
      <c r="G753" s="17"/>
      <c r="H753" s="18">
        <f t="shared" si="11"/>
        <v>30600612</v>
      </c>
    </row>
    <row r="754" spans="2:8" s="13" customFormat="1" hidden="1" x14ac:dyDescent="0.15">
      <c r="B754" s="15">
        <v>112003</v>
      </c>
      <c r="C754" s="16" t="s">
        <v>11</v>
      </c>
      <c r="D754" s="26">
        <v>43538</v>
      </c>
      <c r="E754" s="16" t="s">
        <v>554</v>
      </c>
      <c r="F754" s="66"/>
      <c r="G754" s="17">
        <v>-30600612</v>
      </c>
      <c r="H754" s="18">
        <f t="shared" si="11"/>
        <v>-30600612</v>
      </c>
    </row>
    <row r="755" spans="2:8" s="13" customFormat="1" hidden="1" x14ac:dyDescent="0.15">
      <c r="B755" s="15">
        <v>212001</v>
      </c>
      <c r="C755" s="16" t="s">
        <v>85</v>
      </c>
      <c r="D755" s="26">
        <v>43538</v>
      </c>
      <c r="E755" s="16" t="s">
        <v>555</v>
      </c>
      <c r="F755" s="66">
        <v>192665996.09999999</v>
      </c>
      <c r="G755" s="17"/>
      <c r="H755" s="18">
        <f t="shared" si="11"/>
        <v>192665996.09999999</v>
      </c>
    </row>
    <row r="756" spans="2:8" s="13" customFormat="1" hidden="1" x14ac:dyDescent="0.15">
      <c r="B756" s="15">
        <v>112003</v>
      </c>
      <c r="C756" s="16" t="s">
        <v>11</v>
      </c>
      <c r="D756" s="26">
        <v>43538</v>
      </c>
      <c r="E756" s="16" t="s">
        <v>555</v>
      </c>
      <c r="F756" s="66"/>
      <c r="G756" s="17">
        <v>-192665996.09999999</v>
      </c>
      <c r="H756" s="18">
        <f t="shared" si="11"/>
        <v>-192665996.09999999</v>
      </c>
    </row>
    <row r="757" spans="2:8" s="13" customFormat="1" hidden="1" x14ac:dyDescent="0.15">
      <c r="B757" s="15">
        <v>611003</v>
      </c>
      <c r="C757" s="16" t="s">
        <v>142</v>
      </c>
      <c r="D757" s="26">
        <v>43538</v>
      </c>
      <c r="E757" s="16" t="s">
        <v>556</v>
      </c>
      <c r="F757" s="66">
        <v>1957500</v>
      </c>
      <c r="G757" s="17"/>
      <c r="H757" s="18">
        <f t="shared" si="11"/>
        <v>1957500</v>
      </c>
    </row>
    <row r="758" spans="2:8" s="13" customFormat="1" hidden="1" x14ac:dyDescent="0.15">
      <c r="B758" s="15">
        <v>112003</v>
      </c>
      <c r="C758" s="16" t="s">
        <v>11</v>
      </c>
      <c r="D758" s="26">
        <v>43538</v>
      </c>
      <c r="E758" s="16" t="s">
        <v>556</v>
      </c>
      <c r="F758" s="66"/>
      <c r="G758" s="17">
        <v>-1957500</v>
      </c>
      <c r="H758" s="18">
        <f t="shared" si="11"/>
        <v>-1957500</v>
      </c>
    </row>
    <row r="759" spans="2:8" s="13" customFormat="1" hidden="1" x14ac:dyDescent="0.15">
      <c r="B759" s="15">
        <v>711034</v>
      </c>
      <c r="C759" s="16" t="s">
        <v>183</v>
      </c>
      <c r="D759" s="26">
        <v>43538</v>
      </c>
      <c r="E759" s="16" t="s">
        <v>557</v>
      </c>
      <c r="F759" s="66">
        <v>5835300</v>
      </c>
      <c r="G759" s="17"/>
      <c r="H759" s="18">
        <f t="shared" si="11"/>
        <v>5835300</v>
      </c>
    </row>
    <row r="760" spans="2:8" s="13" customFormat="1" hidden="1" x14ac:dyDescent="0.15">
      <c r="B760" s="15">
        <v>141005</v>
      </c>
      <c r="C760" s="16" t="s">
        <v>36</v>
      </c>
      <c r="D760" s="26">
        <v>43538</v>
      </c>
      <c r="E760" s="16" t="s">
        <v>547</v>
      </c>
      <c r="F760" s="66">
        <v>583530</v>
      </c>
      <c r="G760" s="17"/>
      <c r="H760" s="18">
        <f t="shared" si="11"/>
        <v>583530</v>
      </c>
    </row>
    <row r="761" spans="2:8" s="13" customFormat="1" hidden="1" x14ac:dyDescent="0.15">
      <c r="B761" s="15">
        <v>112003</v>
      </c>
      <c r="C761" s="16" t="s">
        <v>11</v>
      </c>
      <c r="D761" s="26">
        <v>43538</v>
      </c>
      <c r="E761" s="16" t="s">
        <v>557</v>
      </c>
      <c r="F761" s="66"/>
      <c r="G761" s="17">
        <v>-6418830</v>
      </c>
      <c r="H761" s="18">
        <f t="shared" si="11"/>
        <v>-6418830</v>
      </c>
    </row>
    <row r="762" spans="2:8" s="13" customFormat="1" hidden="1" x14ac:dyDescent="0.15">
      <c r="B762" s="15">
        <v>711001</v>
      </c>
      <c r="C762" s="16" t="s">
        <v>175</v>
      </c>
      <c r="D762" s="26">
        <v>43538</v>
      </c>
      <c r="E762" s="16" t="s">
        <v>558</v>
      </c>
      <c r="F762" s="66">
        <v>35000000</v>
      </c>
      <c r="G762" s="17"/>
      <c r="H762" s="18">
        <f t="shared" si="11"/>
        <v>35000000</v>
      </c>
    </row>
    <row r="763" spans="2:8" s="13" customFormat="1" hidden="1" x14ac:dyDescent="0.15">
      <c r="B763" s="15">
        <v>112003</v>
      </c>
      <c r="C763" s="16" t="s">
        <v>11</v>
      </c>
      <c r="D763" s="26">
        <v>43538</v>
      </c>
      <c r="E763" s="16" t="s">
        <v>558</v>
      </c>
      <c r="F763" s="66"/>
      <c r="G763" s="17">
        <v>-35000000</v>
      </c>
      <c r="H763" s="18">
        <f t="shared" si="11"/>
        <v>-35000000</v>
      </c>
    </row>
    <row r="764" spans="2:8" s="13" customFormat="1" hidden="1" x14ac:dyDescent="0.15">
      <c r="B764" s="15">
        <v>711016</v>
      </c>
      <c r="C764" s="16" t="s">
        <v>155</v>
      </c>
      <c r="D764" s="26">
        <v>43538</v>
      </c>
      <c r="E764" s="16" t="s">
        <v>559</v>
      </c>
      <c r="F764" s="66">
        <v>300000</v>
      </c>
      <c r="G764" s="17"/>
      <c r="H764" s="18">
        <f t="shared" si="11"/>
        <v>300000</v>
      </c>
    </row>
    <row r="765" spans="2:8" s="13" customFormat="1" hidden="1" x14ac:dyDescent="0.15">
      <c r="B765" s="15">
        <v>112003</v>
      </c>
      <c r="C765" s="16" t="s">
        <v>11</v>
      </c>
      <c r="D765" s="26">
        <v>43538</v>
      </c>
      <c r="E765" s="16" t="s">
        <v>559</v>
      </c>
      <c r="F765" s="66"/>
      <c r="G765" s="17">
        <v>-300000</v>
      </c>
      <c r="H765" s="18">
        <f t="shared" si="11"/>
        <v>-300000</v>
      </c>
    </row>
    <row r="766" spans="2:8" s="13" customFormat="1" hidden="1" x14ac:dyDescent="0.15">
      <c r="B766" s="15">
        <v>711028</v>
      </c>
      <c r="C766" s="16" t="s">
        <v>166</v>
      </c>
      <c r="D766" s="26">
        <v>43538</v>
      </c>
      <c r="E766" s="16" t="s">
        <v>560</v>
      </c>
      <c r="F766" s="66">
        <v>560000</v>
      </c>
      <c r="G766" s="17"/>
      <c r="H766" s="18">
        <f t="shared" si="11"/>
        <v>560000</v>
      </c>
    </row>
    <row r="767" spans="2:8" s="13" customFormat="1" hidden="1" x14ac:dyDescent="0.15">
      <c r="B767" s="15">
        <v>112003</v>
      </c>
      <c r="C767" s="16" t="s">
        <v>11</v>
      </c>
      <c r="D767" s="26">
        <v>43538</v>
      </c>
      <c r="E767" s="16" t="s">
        <v>560</v>
      </c>
      <c r="F767" s="66"/>
      <c r="G767" s="17">
        <v>-560000</v>
      </c>
      <c r="H767" s="18">
        <f t="shared" si="11"/>
        <v>-560000</v>
      </c>
    </row>
    <row r="768" spans="2:8" s="13" customFormat="1" hidden="1" x14ac:dyDescent="0.15">
      <c r="B768" s="15">
        <v>711034</v>
      </c>
      <c r="C768" s="16" t="s">
        <v>183</v>
      </c>
      <c r="D768" s="26">
        <v>43538</v>
      </c>
      <c r="E768" s="16" t="s">
        <v>561</v>
      </c>
      <c r="F768" s="66">
        <v>1023000</v>
      </c>
      <c r="G768" s="17"/>
      <c r="H768" s="18">
        <f t="shared" si="11"/>
        <v>1023000</v>
      </c>
    </row>
    <row r="769" spans="2:8" s="13" customFormat="1" hidden="1" x14ac:dyDescent="0.15">
      <c r="B769" s="15">
        <v>112003</v>
      </c>
      <c r="C769" s="16" t="s">
        <v>11</v>
      </c>
      <c r="D769" s="26">
        <v>43538</v>
      </c>
      <c r="E769" s="16" t="s">
        <v>561</v>
      </c>
      <c r="F769" s="66"/>
      <c r="G769" s="17">
        <v>-1023000</v>
      </c>
      <c r="H769" s="18">
        <f t="shared" si="11"/>
        <v>-1023000</v>
      </c>
    </row>
    <row r="770" spans="2:8" s="13" customFormat="1" hidden="1" x14ac:dyDescent="0.15">
      <c r="B770" s="15">
        <v>611003</v>
      </c>
      <c r="C770" s="16" t="s">
        <v>142</v>
      </c>
      <c r="D770" s="26">
        <v>43538</v>
      </c>
      <c r="E770" s="16" t="s">
        <v>562</v>
      </c>
      <c r="F770" s="66">
        <v>2649870</v>
      </c>
      <c r="G770" s="17"/>
      <c r="H770" s="18">
        <f t="shared" si="11"/>
        <v>2649870</v>
      </c>
    </row>
    <row r="771" spans="2:8" s="13" customFormat="1" hidden="1" x14ac:dyDescent="0.15">
      <c r="B771" s="15">
        <v>141005</v>
      </c>
      <c r="C771" s="16" t="s">
        <v>36</v>
      </c>
      <c r="D771" s="26">
        <v>43538</v>
      </c>
      <c r="E771" s="16" t="s">
        <v>562</v>
      </c>
      <c r="F771" s="66">
        <v>264987</v>
      </c>
      <c r="G771" s="17"/>
      <c r="H771" s="18">
        <f t="shared" si="11"/>
        <v>264987</v>
      </c>
    </row>
    <row r="772" spans="2:8" s="13" customFormat="1" hidden="1" x14ac:dyDescent="0.15">
      <c r="B772" s="15">
        <v>112003</v>
      </c>
      <c r="C772" s="16" t="s">
        <v>11</v>
      </c>
      <c r="D772" s="26">
        <v>43538</v>
      </c>
      <c r="E772" s="16" t="s">
        <v>562</v>
      </c>
      <c r="F772" s="66"/>
      <c r="G772" s="17">
        <v>-2914857</v>
      </c>
      <c r="H772" s="18">
        <f t="shared" si="11"/>
        <v>-2914857</v>
      </c>
    </row>
    <row r="773" spans="2:8" s="13" customFormat="1" hidden="1" x14ac:dyDescent="0.15">
      <c r="B773" s="15">
        <v>711021</v>
      </c>
      <c r="C773" s="16" t="s">
        <v>159</v>
      </c>
      <c r="D773" s="26">
        <v>43538</v>
      </c>
      <c r="E773" s="16" t="s">
        <v>563</v>
      </c>
      <c r="F773" s="66">
        <v>678150</v>
      </c>
      <c r="G773" s="17"/>
      <c r="H773" s="18">
        <f t="shared" si="11"/>
        <v>678150</v>
      </c>
    </row>
    <row r="774" spans="2:8" s="13" customFormat="1" hidden="1" x14ac:dyDescent="0.15">
      <c r="B774" s="15">
        <v>112003</v>
      </c>
      <c r="C774" s="16" t="s">
        <v>11</v>
      </c>
      <c r="D774" s="26">
        <v>43538</v>
      </c>
      <c r="E774" s="16" t="s">
        <v>563</v>
      </c>
      <c r="F774" s="66"/>
      <c r="G774" s="17">
        <v>-678150</v>
      </c>
      <c r="H774" s="18">
        <f t="shared" si="11"/>
        <v>-678150</v>
      </c>
    </row>
    <row r="775" spans="2:8" s="13" customFormat="1" hidden="1" x14ac:dyDescent="0.15">
      <c r="B775" s="15">
        <v>611034</v>
      </c>
      <c r="C775" s="16" t="s">
        <v>172</v>
      </c>
      <c r="D775" s="26">
        <v>43538</v>
      </c>
      <c r="E775" s="16" t="s">
        <v>564</v>
      </c>
      <c r="F775" s="66">
        <v>792763</v>
      </c>
      <c r="G775" s="17"/>
      <c r="H775" s="18">
        <f t="shared" si="11"/>
        <v>792763</v>
      </c>
    </row>
    <row r="776" spans="2:8" s="13" customFormat="1" hidden="1" x14ac:dyDescent="0.15">
      <c r="B776" s="15">
        <v>112003</v>
      </c>
      <c r="C776" s="16" t="s">
        <v>11</v>
      </c>
      <c r="D776" s="26">
        <v>43538</v>
      </c>
      <c r="E776" s="16" t="s">
        <v>564</v>
      </c>
      <c r="F776" s="66"/>
      <c r="G776" s="17">
        <v>-792763</v>
      </c>
      <c r="H776" s="18">
        <f t="shared" si="11"/>
        <v>-792763</v>
      </c>
    </row>
    <row r="777" spans="2:8" s="13" customFormat="1" hidden="1" x14ac:dyDescent="0.15">
      <c r="B777" s="15">
        <v>811013</v>
      </c>
      <c r="C777" s="16" t="s">
        <v>152</v>
      </c>
      <c r="D777" s="26">
        <v>43538</v>
      </c>
      <c r="E777" s="16" t="s">
        <v>565</v>
      </c>
      <c r="F777" s="66">
        <v>781000</v>
      </c>
      <c r="G777" s="17"/>
      <c r="H777" s="18">
        <f t="shared" si="11"/>
        <v>781000</v>
      </c>
    </row>
    <row r="778" spans="2:8" s="13" customFormat="1" hidden="1" x14ac:dyDescent="0.15">
      <c r="B778" s="15">
        <v>112003</v>
      </c>
      <c r="C778" s="16" t="s">
        <v>11</v>
      </c>
      <c r="D778" s="26">
        <v>43538</v>
      </c>
      <c r="E778" s="16" t="s">
        <v>565</v>
      </c>
      <c r="F778" s="66"/>
      <c r="G778" s="17">
        <v>-781000</v>
      </c>
      <c r="H778" s="18">
        <f t="shared" si="11"/>
        <v>-781000</v>
      </c>
    </row>
    <row r="779" spans="2:8" s="13" customFormat="1" hidden="1" x14ac:dyDescent="0.15">
      <c r="B779" s="15">
        <v>611002</v>
      </c>
      <c r="C779" s="16" t="s">
        <v>141</v>
      </c>
      <c r="D779" s="26">
        <v>43538</v>
      </c>
      <c r="E779" s="16" t="s">
        <v>566</v>
      </c>
      <c r="F779" s="66">
        <v>1375000</v>
      </c>
      <c r="G779" s="17"/>
      <c r="H779" s="18">
        <f t="shared" si="11"/>
        <v>1375000</v>
      </c>
    </row>
    <row r="780" spans="2:8" s="13" customFormat="1" hidden="1" x14ac:dyDescent="0.15">
      <c r="B780" s="15">
        <v>112003</v>
      </c>
      <c r="C780" s="16" t="s">
        <v>11</v>
      </c>
      <c r="D780" s="26">
        <v>43538</v>
      </c>
      <c r="E780" s="16" t="s">
        <v>566</v>
      </c>
      <c r="F780" s="66"/>
      <c r="G780" s="17">
        <v>-1375000</v>
      </c>
      <c r="H780" s="18">
        <f t="shared" si="11"/>
        <v>-1375000</v>
      </c>
    </row>
    <row r="781" spans="2:8" s="13" customFormat="1" hidden="1" x14ac:dyDescent="0.15">
      <c r="B781" s="15">
        <v>811010</v>
      </c>
      <c r="C781" s="16" t="s">
        <v>149</v>
      </c>
      <c r="D781" s="26">
        <v>43539</v>
      </c>
      <c r="E781" s="16" t="s">
        <v>567</v>
      </c>
      <c r="F781" s="66">
        <v>4014419</v>
      </c>
      <c r="G781" s="17"/>
      <c r="H781" s="18">
        <f t="shared" si="11"/>
        <v>4014419</v>
      </c>
    </row>
    <row r="782" spans="2:8" s="13" customFormat="1" hidden="1" x14ac:dyDescent="0.15">
      <c r="B782" s="15">
        <v>811012</v>
      </c>
      <c r="C782" s="16" t="s">
        <v>151</v>
      </c>
      <c r="D782" s="26">
        <v>43539</v>
      </c>
      <c r="E782" s="16" t="s">
        <v>568</v>
      </c>
      <c r="F782" s="66">
        <v>950000</v>
      </c>
      <c r="G782" s="17"/>
      <c r="H782" s="18">
        <f t="shared" si="11"/>
        <v>950000</v>
      </c>
    </row>
    <row r="783" spans="2:8" s="13" customFormat="1" hidden="1" x14ac:dyDescent="0.15">
      <c r="B783" s="15">
        <v>112003</v>
      </c>
      <c r="C783" s="16" t="s">
        <v>11</v>
      </c>
      <c r="D783" s="26">
        <v>43539</v>
      </c>
      <c r="E783" s="16" t="s">
        <v>569</v>
      </c>
      <c r="F783" s="66"/>
      <c r="G783" s="17">
        <v>-4964419</v>
      </c>
      <c r="H783" s="18">
        <f t="shared" si="11"/>
        <v>-4964419</v>
      </c>
    </row>
    <row r="784" spans="2:8" s="13" customFormat="1" hidden="1" x14ac:dyDescent="0.15">
      <c r="B784" s="15">
        <v>112003</v>
      </c>
      <c r="C784" s="16" t="s">
        <v>11</v>
      </c>
      <c r="D784" s="26">
        <v>43539</v>
      </c>
      <c r="E784" s="16" t="s">
        <v>570</v>
      </c>
      <c r="F784" s="66">
        <v>8824243.75</v>
      </c>
      <c r="G784" s="17"/>
      <c r="H784" s="18">
        <f t="shared" si="11"/>
        <v>8824243.75</v>
      </c>
    </row>
    <row r="785" spans="2:8" s="13" customFormat="1" hidden="1" x14ac:dyDescent="0.15">
      <c r="B785" s="15">
        <v>122001</v>
      </c>
      <c r="C785" s="16" t="s">
        <v>18</v>
      </c>
      <c r="D785" s="26">
        <v>43539</v>
      </c>
      <c r="E785" s="16" t="s">
        <v>570</v>
      </c>
      <c r="F785" s="66"/>
      <c r="G785" s="17">
        <v>-8824243.75</v>
      </c>
      <c r="H785" s="18">
        <f t="shared" si="11"/>
        <v>-8824243.75</v>
      </c>
    </row>
    <row r="786" spans="2:8" s="13" customFormat="1" hidden="1" x14ac:dyDescent="0.15">
      <c r="B786" s="15">
        <v>711011</v>
      </c>
      <c r="C786" s="16" t="s">
        <v>150</v>
      </c>
      <c r="D786" s="26">
        <v>43539</v>
      </c>
      <c r="E786" s="16" t="s">
        <v>571</v>
      </c>
      <c r="F786" s="66">
        <v>348865</v>
      </c>
      <c r="G786" s="17"/>
      <c r="H786" s="18">
        <f t="shared" si="11"/>
        <v>348865</v>
      </c>
    </row>
    <row r="787" spans="2:8" s="13" customFormat="1" hidden="1" x14ac:dyDescent="0.15">
      <c r="B787" s="15">
        <v>112003</v>
      </c>
      <c r="C787" s="16" t="s">
        <v>11</v>
      </c>
      <c r="D787" s="26">
        <v>43539</v>
      </c>
      <c r="E787" s="16" t="s">
        <v>571</v>
      </c>
      <c r="F787" s="66"/>
      <c r="G787" s="17">
        <v>-348865</v>
      </c>
      <c r="H787" s="18">
        <f t="shared" si="11"/>
        <v>-348865</v>
      </c>
    </row>
    <row r="788" spans="2:8" s="13" customFormat="1" hidden="1" x14ac:dyDescent="0.15">
      <c r="B788" s="15">
        <v>611034</v>
      </c>
      <c r="C788" s="16" t="s">
        <v>172</v>
      </c>
      <c r="D788" s="26">
        <v>43539</v>
      </c>
      <c r="E788" s="16" t="s">
        <v>572</v>
      </c>
      <c r="F788" s="66">
        <v>13091640</v>
      </c>
      <c r="G788" s="17"/>
      <c r="H788" s="18">
        <f t="shared" si="11"/>
        <v>13091640</v>
      </c>
    </row>
    <row r="789" spans="2:8" s="13" customFormat="1" hidden="1" x14ac:dyDescent="0.15">
      <c r="B789" s="15">
        <v>141005</v>
      </c>
      <c r="C789" s="16" t="s">
        <v>36</v>
      </c>
      <c r="D789" s="26">
        <v>43539</v>
      </c>
      <c r="E789" s="16" t="s">
        <v>572</v>
      </c>
      <c r="F789" s="66">
        <v>477950</v>
      </c>
      <c r="G789" s="17"/>
      <c r="H789" s="18">
        <f t="shared" si="11"/>
        <v>477950</v>
      </c>
    </row>
    <row r="790" spans="2:8" s="13" customFormat="1" hidden="1" x14ac:dyDescent="0.15">
      <c r="B790" s="15">
        <v>112003</v>
      </c>
      <c r="C790" s="16" t="s">
        <v>11</v>
      </c>
      <c r="D790" s="26">
        <v>43539</v>
      </c>
      <c r="E790" s="16" t="s">
        <v>572</v>
      </c>
      <c r="F790" s="66"/>
      <c r="G790" s="17">
        <v>-13569590</v>
      </c>
      <c r="H790" s="18">
        <f t="shared" si="11"/>
        <v>-13569590</v>
      </c>
    </row>
    <row r="791" spans="2:8" s="13" customFormat="1" hidden="1" x14ac:dyDescent="0.15">
      <c r="B791" s="15">
        <v>912004</v>
      </c>
      <c r="C791" s="16" t="s">
        <v>205</v>
      </c>
      <c r="D791" s="26">
        <v>43539</v>
      </c>
      <c r="E791" s="16" t="s">
        <v>404</v>
      </c>
      <c r="F791" s="66">
        <v>5000</v>
      </c>
      <c r="G791" s="17"/>
      <c r="H791" s="18">
        <f t="shared" si="11"/>
        <v>5000</v>
      </c>
    </row>
    <row r="792" spans="2:8" s="13" customFormat="1" hidden="1" x14ac:dyDescent="0.15">
      <c r="B792" s="15">
        <v>112003</v>
      </c>
      <c r="C792" s="16" t="s">
        <v>11</v>
      </c>
      <c r="D792" s="26">
        <v>43539</v>
      </c>
      <c r="E792" s="16" t="s">
        <v>404</v>
      </c>
      <c r="F792" s="66"/>
      <c r="G792" s="17">
        <v>-5000</v>
      </c>
      <c r="H792" s="18">
        <f t="shared" si="11"/>
        <v>-5000</v>
      </c>
    </row>
    <row r="793" spans="2:8" s="13" customFormat="1" hidden="1" x14ac:dyDescent="0.15">
      <c r="B793" s="15">
        <v>611001</v>
      </c>
      <c r="C793" s="16" t="s">
        <v>140</v>
      </c>
      <c r="D793" s="26">
        <v>43538</v>
      </c>
      <c r="E793" s="16" t="s">
        <v>565</v>
      </c>
      <c r="F793" s="66">
        <v>710000</v>
      </c>
      <c r="G793" s="17"/>
      <c r="H793" s="18">
        <f t="shared" si="11"/>
        <v>710000</v>
      </c>
    </row>
    <row r="794" spans="2:8" s="13" customFormat="1" hidden="1" x14ac:dyDescent="0.15">
      <c r="B794" s="15">
        <v>141005</v>
      </c>
      <c r="C794" s="16" t="s">
        <v>36</v>
      </c>
      <c r="D794" s="26">
        <v>43538</v>
      </c>
      <c r="E794" s="16" t="s">
        <v>565</v>
      </c>
      <c r="F794" s="66">
        <v>71000</v>
      </c>
      <c r="G794" s="17"/>
      <c r="H794" s="18">
        <f t="shared" si="11"/>
        <v>71000</v>
      </c>
    </row>
    <row r="795" spans="2:8" s="13" customFormat="1" hidden="1" x14ac:dyDescent="0.15">
      <c r="B795" s="15">
        <v>112003</v>
      </c>
      <c r="C795" s="16" t="s">
        <v>11</v>
      </c>
      <c r="D795" s="26">
        <v>43538</v>
      </c>
      <c r="E795" s="16" t="s">
        <v>565</v>
      </c>
      <c r="F795" s="66"/>
      <c r="G795" s="17">
        <v>-781000</v>
      </c>
      <c r="H795" s="18">
        <f t="shared" si="11"/>
        <v>-781000</v>
      </c>
    </row>
    <row r="796" spans="2:8" s="13" customFormat="1" hidden="1" x14ac:dyDescent="0.15">
      <c r="B796" s="15">
        <v>912004</v>
      </c>
      <c r="C796" s="16" t="s">
        <v>205</v>
      </c>
      <c r="D796" s="26">
        <v>43539</v>
      </c>
      <c r="E796" s="16" t="s">
        <v>536</v>
      </c>
      <c r="F796" s="66">
        <v>5000</v>
      </c>
      <c r="G796" s="17"/>
      <c r="H796" s="18">
        <f t="shared" si="11"/>
        <v>5000</v>
      </c>
    </row>
    <row r="797" spans="2:8" s="13" customFormat="1" hidden="1" x14ac:dyDescent="0.15">
      <c r="B797" s="15">
        <v>112003</v>
      </c>
      <c r="C797" s="16" t="s">
        <v>11</v>
      </c>
      <c r="D797" s="26">
        <v>43539</v>
      </c>
      <c r="E797" s="16" t="s">
        <v>536</v>
      </c>
      <c r="F797" s="66"/>
      <c r="G797" s="17">
        <v>-5000</v>
      </c>
      <c r="H797" s="18">
        <f t="shared" si="11"/>
        <v>-5000</v>
      </c>
    </row>
    <row r="798" spans="2:8" s="13" customFormat="1" hidden="1" x14ac:dyDescent="0.15">
      <c r="B798" s="15">
        <v>711005</v>
      </c>
      <c r="C798" s="16" t="s">
        <v>144</v>
      </c>
      <c r="D798" s="26">
        <v>43539</v>
      </c>
      <c r="E798" s="16" t="s">
        <v>573</v>
      </c>
      <c r="F798" s="66">
        <v>1923000</v>
      </c>
      <c r="G798" s="17"/>
      <c r="H798" s="18">
        <f t="shared" si="11"/>
        <v>1923000</v>
      </c>
    </row>
    <row r="799" spans="2:8" s="13" customFormat="1" hidden="1" x14ac:dyDescent="0.15">
      <c r="B799" s="15">
        <v>112003</v>
      </c>
      <c r="C799" s="16" t="s">
        <v>11</v>
      </c>
      <c r="D799" s="26">
        <v>43539</v>
      </c>
      <c r="E799" s="16" t="s">
        <v>573</v>
      </c>
      <c r="F799" s="66"/>
      <c r="G799" s="17">
        <v>-1923000</v>
      </c>
      <c r="H799" s="18">
        <f t="shared" si="11"/>
        <v>-1923000</v>
      </c>
    </row>
    <row r="800" spans="2:8" s="13" customFormat="1" hidden="1" x14ac:dyDescent="0.15">
      <c r="B800" s="15">
        <v>112003</v>
      </c>
      <c r="C800" s="16" t="s">
        <v>11</v>
      </c>
      <c r="D800" s="26">
        <v>43539</v>
      </c>
      <c r="E800" s="16" t="s">
        <v>574</v>
      </c>
      <c r="F800" s="66">
        <v>22464003</v>
      </c>
      <c r="G800" s="17"/>
      <c r="H800" s="18">
        <f t="shared" ref="H800:H863" si="12">F800+G800</f>
        <v>22464003</v>
      </c>
    </row>
    <row r="801" spans="2:8" s="13" customFormat="1" hidden="1" x14ac:dyDescent="0.15">
      <c r="B801" s="15">
        <v>122001</v>
      </c>
      <c r="C801" s="16" t="s">
        <v>18</v>
      </c>
      <c r="D801" s="26">
        <v>43539</v>
      </c>
      <c r="E801" s="16" t="s">
        <v>574</v>
      </c>
      <c r="F801" s="66"/>
      <c r="G801" s="17">
        <v>-22464003</v>
      </c>
      <c r="H801" s="18">
        <f t="shared" si="12"/>
        <v>-22464003</v>
      </c>
    </row>
    <row r="802" spans="2:8" s="13" customFormat="1" hidden="1" x14ac:dyDescent="0.15">
      <c r="B802" s="15">
        <v>112003</v>
      </c>
      <c r="C802" s="16" t="s">
        <v>11</v>
      </c>
      <c r="D802" s="26">
        <v>43542</v>
      </c>
      <c r="E802" s="16" t="s">
        <v>575</v>
      </c>
      <c r="F802" s="66">
        <v>18963000</v>
      </c>
      <c r="G802" s="17"/>
      <c r="H802" s="18">
        <f t="shared" si="12"/>
        <v>18963000</v>
      </c>
    </row>
    <row r="803" spans="2:8" s="13" customFormat="1" hidden="1" x14ac:dyDescent="0.15">
      <c r="B803" s="15">
        <v>122001</v>
      </c>
      <c r="C803" s="16" t="s">
        <v>18</v>
      </c>
      <c r="D803" s="26">
        <v>43542</v>
      </c>
      <c r="E803" s="16" t="s">
        <v>575</v>
      </c>
      <c r="F803" s="66"/>
      <c r="G803" s="17">
        <v>-18963000</v>
      </c>
      <c r="H803" s="18">
        <f t="shared" si="12"/>
        <v>-18963000</v>
      </c>
    </row>
    <row r="804" spans="2:8" s="13" customFormat="1" hidden="1" x14ac:dyDescent="0.15">
      <c r="B804" s="15">
        <v>112003</v>
      </c>
      <c r="C804" s="16" t="s">
        <v>11</v>
      </c>
      <c r="D804" s="26">
        <v>43542</v>
      </c>
      <c r="E804" s="16" t="s">
        <v>576</v>
      </c>
      <c r="F804" s="66">
        <v>7200000</v>
      </c>
      <c r="G804" s="17"/>
      <c r="H804" s="18">
        <f t="shared" si="12"/>
        <v>7200000</v>
      </c>
    </row>
    <row r="805" spans="2:8" s="13" customFormat="1" hidden="1" x14ac:dyDescent="0.15">
      <c r="B805" s="15">
        <v>122001</v>
      </c>
      <c r="C805" s="16" t="s">
        <v>18</v>
      </c>
      <c r="D805" s="26">
        <v>43542</v>
      </c>
      <c r="E805" s="16" t="s">
        <v>576</v>
      </c>
      <c r="F805" s="66"/>
      <c r="G805" s="17">
        <v>-7200000</v>
      </c>
      <c r="H805" s="18">
        <f t="shared" si="12"/>
        <v>-7200000</v>
      </c>
    </row>
    <row r="806" spans="2:8" s="13" customFormat="1" hidden="1" x14ac:dyDescent="0.15">
      <c r="B806" s="15">
        <v>112003</v>
      </c>
      <c r="C806" s="16" t="s">
        <v>11</v>
      </c>
      <c r="D806" s="26">
        <v>43542</v>
      </c>
      <c r="E806" s="16" t="s">
        <v>577</v>
      </c>
      <c r="F806" s="66">
        <v>500000</v>
      </c>
      <c r="G806" s="17"/>
      <c r="H806" s="18">
        <f t="shared" si="12"/>
        <v>500000</v>
      </c>
    </row>
    <row r="807" spans="2:8" s="13" customFormat="1" hidden="1" x14ac:dyDescent="0.15">
      <c r="B807" s="15">
        <v>122001</v>
      </c>
      <c r="C807" s="16" t="s">
        <v>18</v>
      </c>
      <c r="D807" s="26">
        <v>43542</v>
      </c>
      <c r="E807" s="16" t="s">
        <v>577</v>
      </c>
      <c r="F807" s="66"/>
      <c r="G807" s="17">
        <v>-500000</v>
      </c>
      <c r="H807" s="18">
        <f t="shared" si="12"/>
        <v>-500000</v>
      </c>
    </row>
    <row r="808" spans="2:8" s="13" customFormat="1" hidden="1" x14ac:dyDescent="0.15">
      <c r="B808" s="15">
        <v>112003</v>
      </c>
      <c r="C808" s="16" t="s">
        <v>11</v>
      </c>
      <c r="D808" s="26">
        <v>43542</v>
      </c>
      <c r="E808" s="16" t="s">
        <v>578</v>
      </c>
      <c r="F808" s="66">
        <v>8475000</v>
      </c>
      <c r="G808" s="17"/>
      <c r="H808" s="18">
        <f t="shared" si="12"/>
        <v>8475000</v>
      </c>
    </row>
    <row r="809" spans="2:8" s="13" customFormat="1" hidden="1" x14ac:dyDescent="0.15">
      <c r="B809" s="15">
        <v>122001</v>
      </c>
      <c r="C809" s="16" t="s">
        <v>18</v>
      </c>
      <c r="D809" s="26">
        <v>43542</v>
      </c>
      <c r="E809" s="16" t="s">
        <v>578</v>
      </c>
      <c r="F809" s="66"/>
      <c r="G809" s="17">
        <v>-8475000</v>
      </c>
      <c r="H809" s="18">
        <f t="shared" si="12"/>
        <v>-8475000</v>
      </c>
    </row>
    <row r="810" spans="2:8" s="13" customFormat="1" hidden="1" x14ac:dyDescent="0.15">
      <c r="B810" s="15">
        <v>112003</v>
      </c>
      <c r="C810" s="16" t="s">
        <v>11</v>
      </c>
      <c r="D810" s="26">
        <v>43542</v>
      </c>
      <c r="E810" s="16" t="s">
        <v>579</v>
      </c>
      <c r="F810" s="66">
        <v>9555000</v>
      </c>
      <c r="G810" s="17"/>
      <c r="H810" s="18">
        <f t="shared" si="12"/>
        <v>9555000</v>
      </c>
    </row>
    <row r="811" spans="2:8" s="13" customFormat="1" hidden="1" x14ac:dyDescent="0.15">
      <c r="B811" s="15">
        <v>122001</v>
      </c>
      <c r="C811" s="16" t="s">
        <v>18</v>
      </c>
      <c r="D811" s="26">
        <v>43542</v>
      </c>
      <c r="E811" s="16" t="s">
        <v>579</v>
      </c>
      <c r="F811" s="66"/>
      <c r="G811" s="17">
        <v>-9555000</v>
      </c>
      <c r="H811" s="18">
        <f t="shared" si="12"/>
        <v>-9555000</v>
      </c>
    </row>
    <row r="812" spans="2:8" s="13" customFormat="1" hidden="1" x14ac:dyDescent="0.15">
      <c r="B812" s="15">
        <v>112003</v>
      </c>
      <c r="C812" s="16" t="s">
        <v>11</v>
      </c>
      <c r="D812" s="26">
        <v>43542</v>
      </c>
      <c r="E812" s="16" t="s">
        <v>580</v>
      </c>
      <c r="F812" s="66">
        <v>14865168.75</v>
      </c>
      <c r="G812" s="17"/>
      <c r="H812" s="18">
        <f t="shared" si="12"/>
        <v>14865168.75</v>
      </c>
    </row>
    <row r="813" spans="2:8" s="13" customFormat="1" hidden="1" x14ac:dyDescent="0.15">
      <c r="B813" s="15">
        <v>122001</v>
      </c>
      <c r="C813" s="16" t="s">
        <v>18</v>
      </c>
      <c r="D813" s="26">
        <v>43542</v>
      </c>
      <c r="E813" s="16" t="s">
        <v>580</v>
      </c>
      <c r="F813" s="66"/>
      <c r="G813" s="17">
        <v>-14865168.75</v>
      </c>
      <c r="H813" s="18">
        <f t="shared" si="12"/>
        <v>-14865168.75</v>
      </c>
    </row>
    <row r="814" spans="2:8" s="13" customFormat="1" hidden="1" x14ac:dyDescent="0.15">
      <c r="B814" s="15">
        <v>112003</v>
      </c>
      <c r="C814" s="16" t="s">
        <v>11</v>
      </c>
      <c r="D814" s="26">
        <v>43542</v>
      </c>
      <c r="E814" s="16" t="s">
        <v>581</v>
      </c>
      <c r="F814" s="66">
        <v>8100000</v>
      </c>
      <c r="G814" s="17"/>
      <c r="H814" s="18">
        <f t="shared" si="12"/>
        <v>8100000</v>
      </c>
    </row>
    <row r="815" spans="2:8" s="13" customFormat="1" hidden="1" x14ac:dyDescent="0.15">
      <c r="B815" s="15">
        <v>122001</v>
      </c>
      <c r="C815" s="16" t="s">
        <v>18</v>
      </c>
      <c r="D815" s="26">
        <v>43542</v>
      </c>
      <c r="E815" s="16" t="s">
        <v>581</v>
      </c>
      <c r="F815" s="66"/>
      <c r="G815" s="17">
        <v>-8100000</v>
      </c>
      <c r="H815" s="18">
        <f t="shared" si="12"/>
        <v>-8100000</v>
      </c>
    </row>
    <row r="816" spans="2:8" s="13" customFormat="1" hidden="1" x14ac:dyDescent="0.15">
      <c r="B816" s="15">
        <v>112003</v>
      </c>
      <c r="C816" s="16" t="s">
        <v>11</v>
      </c>
      <c r="D816" s="26">
        <v>43542</v>
      </c>
      <c r="E816" s="16" t="s">
        <v>582</v>
      </c>
      <c r="F816" s="66">
        <v>60225000</v>
      </c>
      <c r="G816" s="17"/>
      <c r="H816" s="18">
        <f t="shared" si="12"/>
        <v>60225000</v>
      </c>
    </row>
    <row r="817" spans="2:8" s="13" customFormat="1" hidden="1" x14ac:dyDescent="0.15">
      <c r="B817" s="15">
        <v>122001</v>
      </c>
      <c r="C817" s="16" t="s">
        <v>18</v>
      </c>
      <c r="D817" s="26">
        <v>43542</v>
      </c>
      <c r="E817" s="16" t="s">
        <v>582</v>
      </c>
      <c r="F817" s="66"/>
      <c r="G817" s="17">
        <v>-60225000</v>
      </c>
      <c r="H817" s="18">
        <f t="shared" si="12"/>
        <v>-60225000</v>
      </c>
    </row>
    <row r="818" spans="2:8" s="13" customFormat="1" hidden="1" x14ac:dyDescent="0.15">
      <c r="B818" s="15">
        <v>112003</v>
      </c>
      <c r="C818" s="16" t="s">
        <v>11</v>
      </c>
      <c r="D818" s="26">
        <v>43542</v>
      </c>
      <c r="E818" s="16" t="s">
        <v>583</v>
      </c>
      <c r="F818" s="66">
        <v>8250000</v>
      </c>
      <c r="G818" s="17"/>
      <c r="H818" s="18">
        <f t="shared" si="12"/>
        <v>8250000</v>
      </c>
    </row>
    <row r="819" spans="2:8" s="13" customFormat="1" hidden="1" x14ac:dyDescent="0.15">
      <c r="B819" s="15">
        <v>811035</v>
      </c>
      <c r="C819" s="16" t="s">
        <v>194</v>
      </c>
      <c r="D819" s="26">
        <v>43542</v>
      </c>
      <c r="E819" s="16" t="s">
        <v>583</v>
      </c>
      <c r="F819" s="66"/>
      <c r="G819" s="17">
        <v>-8250000</v>
      </c>
      <c r="H819" s="18">
        <f t="shared" si="12"/>
        <v>-8250000</v>
      </c>
    </row>
    <row r="820" spans="2:8" s="13" customFormat="1" hidden="1" x14ac:dyDescent="0.15">
      <c r="B820" s="15">
        <v>811015</v>
      </c>
      <c r="C820" s="16" t="s">
        <v>154</v>
      </c>
      <c r="D820" s="26">
        <v>43542</v>
      </c>
      <c r="E820" s="16" t="s">
        <v>584</v>
      </c>
      <c r="F820" s="66">
        <v>1569942</v>
      </c>
      <c r="G820" s="17"/>
      <c r="H820" s="18">
        <f t="shared" si="12"/>
        <v>1569942</v>
      </c>
    </row>
    <row r="821" spans="2:8" s="13" customFormat="1" hidden="1" x14ac:dyDescent="0.15">
      <c r="B821" s="15">
        <v>112003</v>
      </c>
      <c r="C821" s="16" t="s">
        <v>11</v>
      </c>
      <c r="D821" s="26">
        <v>43542</v>
      </c>
      <c r="E821" s="16" t="s">
        <v>584</v>
      </c>
      <c r="F821" s="66"/>
      <c r="G821" s="17">
        <v>-1569942</v>
      </c>
      <c r="H821" s="18">
        <f t="shared" si="12"/>
        <v>-1569942</v>
      </c>
    </row>
    <row r="822" spans="2:8" s="13" customFormat="1" hidden="1" x14ac:dyDescent="0.15">
      <c r="B822" s="15">
        <v>811014</v>
      </c>
      <c r="C822" s="16" t="s">
        <v>153</v>
      </c>
      <c r="D822" s="26">
        <v>43542</v>
      </c>
      <c r="E822" s="16" t="s">
        <v>585</v>
      </c>
      <c r="F822" s="66">
        <v>3391536</v>
      </c>
      <c r="G822" s="17"/>
      <c r="H822" s="18">
        <f t="shared" si="12"/>
        <v>3391536</v>
      </c>
    </row>
    <row r="823" spans="2:8" s="13" customFormat="1" hidden="1" x14ac:dyDescent="0.15">
      <c r="B823" s="15">
        <v>112003</v>
      </c>
      <c r="C823" s="16" t="s">
        <v>11</v>
      </c>
      <c r="D823" s="26">
        <v>43542</v>
      </c>
      <c r="E823" s="16" t="s">
        <v>585</v>
      </c>
      <c r="F823" s="66"/>
      <c r="G823" s="17">
        <v>-3391536</v>
      </c>
      <c r="H823" s="18">
        <f t="shared" si="12"/>
        <v>-3391536</v>
      </c>
    </row>
    <row r="824" spans="2:8" s="13" customFormat="1" hidden="1" x14ac:dyDescent="0.15">
      <c r="B824" s="15">
        <v>611014</v>
      </c>
      <c r="C824" s="16" t="s">
        <v>153</v>
      </c>
      <c r="D824" s="26">
        <v>43542</v>
      </c>
      <c r="E824" s="16" t="s">
        <v>586</v>
      </c>
      <c r="F824" s="66">
        <v>1555557</v>
      </c>
      <c r="G824" s="17"/>
      <c r="H824" s="18">
        <f t="shared" si="12"/>
        <v>1555557</v>
      </c>
    </row>
    <row r="825" spans="2:8" s="13" customFormat="1" hidden="1" x14ac:dyDescent="0.15">
      <c r="B825" s="15">
        <v>112003</v>
      </c>
      <c r="C825" s="16" t="s">
        <v>11</v>
      </c>
      <c r="D825" s="26">
        <v>43542</v>
      </c>
      <c r="E825" s="16" t="s">
        <v>586</v>
      </c>
      <c r="F825" s="66"/>
      <c r="G825" s="17">
        <v>-1555557</v>
      </c>
      <c r="H825" s="18">
        <f t="shared" si="12"/>
        <v>-1555557</v>
      </c>
    </row>
    <row r="826" spans="2:8" s="13" customFormat="1" hidden="1" x14ac:dyDescent="0.15">
      <c r="B826" s="15">
        <v>811014</v>
      </c>
      <c r="C826" s="16" t="s">
        <v>153</v>
      </c>
      <c r="D826" s="26">
        <v>43542</v>
      </c>
      <c r="E826" s="16" t="s">
        <v>587</v>
      </c>
      <c r="F826" s="66">
        <v>31654</v>
      </c>
      <c r="G826" s="17"/>
      <c r="H826" s="18">
        <f t="shared" si="12"/>
        <v>31654</v>
      </c>
    </row>
    <row r="827" spans="2:8" s="13" customFormat="1" hidden="1" x14ac:dyDescent="0.15">
      <c r="B827" s="15">
        <v>112003</v>
      </c>
      <c r="C827" s="16" t="s">
        <v>11</v>
      </c>
      <c r="D827" s="26">
        <v>43542</v>
      </c>
      <c r="E827" s="16" t="s">
        <v>587</v>
      </c>
      <c r="F827" s="66"/>
      <c r="G827" s="17">
        <v>-31654</v>
      </c>
      <c r="H827" s="18">
        <f t="shared" si="12"/>
        <v>-31654</v>
      </c>
    </row>
    <row r="828" spans="2:8" s="13" customFormat="1" hidden="1" x14ac:dyDescent="0.15">
      <c r="B828" s="15">
        <v>112003</v>
      </c>
      <c r="C828" s="16" t="s">
        <v>11</v>
      </c>
      <c r="D828" s="26">
        <v>43543</v>
      </c>
      <c r="E828" s="16" t="s">
        <v>588</v>
      </c>
      <c r="F828" s="66">
        <v>8590909</v>
      </c>
      <c r="G828" s="17"/>
      <c r="H828" s="18">
        <f t="shared" si="12"/>
        <v>8590909</v>
      </c>
    </row>
    <row r="829" spans="2:8" s="13" customFormat="1" hidden="1" x14ac:dyDescent="0.15">
      <c r="B829" s="15">
        <v>122001</v>
      </c>
      <c r="C829" s="16" t="s">
        <v>18</v>
      </c>
      <c r="D829" s="26">
        <v>43543</v>
      </c>
      <c r="E829" s="16" t="s">
        <v>588</v>
      </c>
      <c r="F829" s="66"/>
      <c r="G829" s="17">
        <v>-8590909</v>
      </c>
      <c r="H829" s="18">
        <f t="shared" si="12"/>
        <v>-8590909</v>
      </c>
    </row>
    <row r="830" spans="2:8" s="13" customFormat="1" hidden="1" x14ac:dyDescent="0.15">
      <c r="B830" s="15">
        <v>112003</v>
      </c>
      <c r="C830" s="16" t="s">
        <v>11</v>
      </c>
      <c r="D830" s="26">
        <v>43543</v>
      </c>
      <c r="E830" s="16" t="s">
        <v>589</v>
      </c>
      <c r="F830" s="66">
        <v>588000</v>
      </c>
      <c r="G830" s="17"/>
      <c r="H830" s="18">
        <f t="shared" si="12"/>
        <v>588000</v>
      </c>
    </row>
    <row r="831" spans="2:8" s="13" customFormat="1" hidden="1" x14ac:dyDescent="0.15">
      <c r="B831" s="15">
        <v>911004</v>
      </c>
      <c r="C831" s="16" t="s">
        <v>200</v>
      </c>
      <c r="D831" s="26">
        <v>43543</v>
      </c>
      <c r="E831" s="16" t="s">
        <v>589</v>
      </c>
      <c r="F831" s="66"/>
      <c r="G831" s="17">
        <v>-588000</v>
      </c>
      <c r="H831" s="18">
        <f t="shared" si="12"/>
        <v>-588000</v>
      </c>
    </row>
    <row r="832" spans="2:8" s="13" customFormat="1" hidden="1" x14ac:dyDescent="0.15">
      <c r="B832" s="15">
        <v>811011</v>
      </c>
      <c r="C832" s="16" t="s">
        <v>150</v>
      </c>
      <c r="D832" s="26">
        <v>43543</v>
      </c>
      <c r="E832" s="16" t="s">
        <v>590</v>
      </c>
      <c r="F832" s="66">
        <v>19380000</v>
      </c>
      <c r="G832" s="17"/>
      <c r="H832" s="18">
        <f t="shared" si="12"/>
        <v>19380000</v>
      </c>
    </row>
    <row r="833" spans="2:8" s="13" customFormat="1" hidden="1" x14ac:dyDescent="0.15">
      <c r="B833" s="15">
        <v>112003</v>
      </c>
      <c r="C833" s="16" t="s">
        <v>11</v>
      </c>
      <c r="D833" s="26">
        <v>43543</v>
      </c>
      <c r="E833" s="16" t="s">
        <v>590</v>
      </c>
      <c r="F833" s="66"/>
      <c r="G833" s="17">
        <v>-19380000</v>
      </c>
      <c r="H833" s="18">
        <f t="shared" si="12"/>
        <v>-19380000</v>
      </c>
    </row>
    <row r="834" spans="2:8" s="13" customFormat="1" hidden="1" x14ac:dyDescent="0.15">
      <c r="B834" s="15">
        <v>142001</v>
      </c>
      <c r="C834" s="16" t="s">
        <v>39</v>
      </c>
      <c r="D834" s="26">
        <v>43543</v>
      </c>
      <c r="E834" s="16" t="s">
        <v>591</v>
      </c>
      <c r="F834" s="66">
        <v>79508711</v>
      </c>
      <c r="G834" s="17"/>
      <c r="H834" s="18">
        <f t="shared" si="12"/>
        <v>79508711</v>
      </c>
    </row>
    <row r="835" spans="2:8" s="13" customFormat="1" hidden="1" x14ac:dyDescent="0.15">
      <c r="B835" s="15">
        <v>112003</v>
      </c>
      <c r="C835" s="16" t="s">
        <v>11</v>
      </c>
      <c r="D835" s="26">
        <v>43543</v>
      </c>
      <c r="E835" s="16" t="s">
        <v>591</v>
      </c>
      <c r="F835" s="66"/>
      <c r="G835" s="17">
        <v>-79508711</v>
      </c>
      <c r="H835" s="18">
        <f t="shared" si="12"/>
        <v>-79508711</v>
      </c>
    </row>
    <row r="836" spans="2:8" s="13" customFormat="1" hidden="1" x14ac:dyDescent="0.15">
      <c r="B836" s="15">
        <v>112003</v>
      </c>
      <c r="C836" s="16" t="s">
        <v>11</v>
      </c>
      <c r="D836" s="26">
        <v>43543</v>
      </c>
      <c r="E836" s="16" t="s">
        <v>592</v>
      </c>
      <c r="F836" s="66">
        <v>33000000</v>
      </c>
      <c r="G836" s="17"/>
      <c r="H836" s="18">
        <f t="shared" si="12"/>
        <v>33000000</v>
      </c>
    </row>
    <row r="837" spans="2:8" s="13" customFormat="1" hidden="1" x14ac:dyDescent="0.15">
      <c r="B837" s="15">
        <v>122001</v>
      </c>
      <c r="C837" s="16" t="s">
        <v>18</v>
      </c>
      <c r="D837" s="26">
        <v>43543</v>
      </c>
      <c r="E837" s="16" t="s">
        <v>592</v>
      </c>
      <c r="F837" s="66"/>
      <c r="G837" s="17">
        <v>-33000000</v>
      </c>
      <c r="H837" s="18">
        <f t="shared" si="12"/>
        <v>-33000000</v>
      </c>
    </row>
    <row r="838" spans="2:8" s="13" customFormat="1" hidden="1" x14ac:dyDescent="0.15">
      <c r="B838" s="15">
        <v>112003</v>
      </c>
      <c r="C838" s="16" t="s">
        <v>11</v>
      </c>
      <c r="D838" s="26">
        <v>43543</v>
      </c>
      <c r="E838" s="16" t="s">
        <v>593</v>
      </c>
      <c r="F838" s="66">
        <v>10746000</v>
      </c>
      <c r="G838" s="17"/>
      <c r="H838" s="18">
        <f t="shared" si="12"/>
        <v>10746000</v>
      </c>
    </row>
    <row r="839" spans="2:8" s="13" customFormat="1" hidden="1" x14ac:dyDescent="0.15">
      <c r="B839" s="15">
        <v>122001</v>
      </c>
      <c r="C839" s="16" t="s">
        <v>18</v>
      </c>
      <c r="D839" s="26">
        <v>43543</v>
      </c>
      <c r="E839" s="16" t="s">
        <v>593</v>
      </c>
      <c r="F839" s="66"/>
      <c r="G839" s="17">
        <v>-10746000</v>
      </c>
      <c r="H839" s="18">
        <f t="shared" si="12"/>
        <v>-10746000</v>
      </c>
    </row>
    <row r="840" spans="2:8" s="13" customFormat="1" hidden="1" x14ac:dyDescent="0.15">
      <c r="B840" s="15">
        <v>112003</v>
      </c>
      <c r="C840" s="16" t="s">
        <v>11</v>
      </c>
      <c r="D840" s="26">
        <v>43543</v>
      </c>
      <c r="E840" s="16" t="s">
        <v>594</v>
      </c>
      <c r="F840" s="66">
        <v>82500000</v>
      </c>
      <c r="G840" s="17"/>
      <c r="H840" s="18">
        <f t="shared" si="12"/>
        <v>82500000</v>
      </c>
    </row>
    <row r="841" spans="2:8" s="13" customFormat="1" hidden="1" x14ac:dyDescent="0.15">
      <c r="B841" s="15">
        <v>122001</v>
      </c>
      <c r="C841" s="16" t="s">
        <v>18</v>
      </c>
      <c r="D841" s="26">
        <v>43543</v>
      </c>
      <c r="E841" s="16" t="s">
        <v>594</v>
      </c>
      <c r="F841" s="66"/>
      <c r="G841" s="17">
        <v>-82500000</v>
      </c>
      <c r="H841" s="18">
        <f t="shared" si="12"/>
        <v>-82500000</v>
      </c>
    </row>
    <row r="842" spans="2:8" s="53" customFormat="1" hidden="1" x14ac:dyDescent="0.15">
      <c r="B842" s="15">
        <v>611008</v>
      </c>
      <c r="C842" s="16" t="s">
        <v>147</v>
      </c>
      <c r="D842" s="26">
        <v>43544</v>
      </c>
      <c r="E842" s="16" t="s">
        <v>419</v>
      </c>
      <c r="F842" s="66">
        <v>1330000</v>
      </c>
      <c r="G842" s="17"/>
      <c r="H842" s="18">
        <f t="shared" si="12"/>
        <v>1330000</v>
      </c>
    </row>
    <row r="843" spans="2:8" s="53" customFormat="1" hidden="1" x14ac:dyDescent="0.15">
      <c r="B843" s="15">
        <v>711008</v>
      </c>
      <c r="C843" s="16" t="s">
        <v>147</v>
      </c>
      <c r="D843" s="26">
        <v>43544</v>
      </c>
      <c r="E843" s="16" t="s">
        <v>419</v>
      </c>
      <c r="F843" s="66">
        <v>1330000</v>
      </c>
      <c r="G843" s="17"/>
      <c r="H843" s="18">
        <f t="shared" si="12"/>
        <v>1330000</v>
      </c>
    </row>
    <row r="844" spans="2:8" s="53" customFormat="1" hidden="1" x14ac:dyDescent="0.15">
      <c r="B844" s="15">
        <v>811008</v>
      </c>
      <c r="C844" s="16" t="s">
        <v>147</v>
      </c>
      <c r="D844" s="26">
        <v>43544</v>
      </c>
      <c r="E844" s="16" t="s">
        <v>419</v>
      </c>
      <c r="F844" s="66">
        <v>1330000</v>
      </c>
      <c r="G844" s="17"/>
      <c r="H844" s="18">
        <f t="shared" si="12"/>
        <v>1330000</v>
      </c>
    </row>
    <row r="845" spans="2:8" s="53" customFormat="1" hidden="1" x14ac:dyDescent="0.15">
      <c r="B845" s="15">
        <v>112003</v>
      </c>
      <c r="C845" s="16" t="s">
        <v>11</v>
      </c>
      <c r="D845" s="26">
        <v>43544</v>
      </c>
      <c r="E845" s="16" t="s">
        <v>419</v>
      </c>
      <c r="F845" s="66"/>
      <c r="G845" s="17">
        <v>-3990000</v>
      </c>
      <c r="H845" s="18">
        <f t="shared" si="12"/>
        <v>-3990000</v>
      </c>
    </row>
    <row r="846" spans="2:8" s="13" customFormat="1" hidden="1" x14ac:dyDescent="0.15">
      <c r="B846" s="15">
        <v>112003</v>
      </c>
      <c r="C846" s="16" t="s">
        <v>11</v>
      </c>
      <c r="D846" s="26">
        <v>43544</v>
      </c>
      <c r="E846" s="16" t="s">
        <v>595</v>
      </c>
      <c r="F846" s="66">
        <v>190431000</v>
      </c>
      <c r="G846" s="17"/>
      <c r="H846" s="18">
        <f t="shared" si="12"/>
        <v>190431000</v>
      </c>
    </row>
    <row r="847" spans="2:8" s="13" customFormat="1" hidden="1" x14ac:dyDescent="0.15">
      <c r="B847" s="15">
        <v>122001</v>
      </c>
      <c r="C847" s="16" t="s">
        <v>18</v>
      </c>
      <c r="D847" s="26">
        <v>43544</v>
      </c>
      <c r="E847" s="16" t="s">
        <v>595</v>
      </c>
      <c r="F847" s="66"/>
      <c r="G847" s="17">
        <v>-190431000</v>
      </c>
      <c r="H847" s="18">
        <f t="shared" si="12"/>
        <v>-190431000</v>
      </c>
    </row>
    <row r="848" spans="2:8" s="13" customFormat="1" hidden="1" x14ac:dyDescent="0.15">
      <c r="B848" s="15">
        <v>112003</v>
      </c>
      <c r="C848" s="16" t="s">
        <v>11</v>
      </c>
      <c r="D848" s="26">
        <v>43544</v>
      </c>
      <c r="E848" s="16" t="s">
        <v>596</v>
      </c>
      <c r="F848" s="66">
        <v>3540400</v>
      </c>
      <c r="G848" s="17"/>
      <c r="H848" s="18">
        <f t="shared" si="12"/>
        <v>3540400</v>
      </c>
    </row>
    <row r="849" spans="2:8" s="13" customFormat="1" hidden="1" x14ac:dyDescent="0.15">
      <c r="B849" s="15">
        <v>122001</v>
      </c>
      <c r="C849" s="16" t="s">
        <v>18</v>
      </c>
      <c r="D849" s="26">
        <v>43544</v>
      </c>
      <c r="E849" s="16" t="s">
        <v>596</v>
      </c>
      <c r="F849" s="66"/>
      <c r="G849" s="17">
        <v>-3540400</v>
      </c>
      <c r="H849" s="18">
        <f t="shared" si="12"/>
        <v>-3540400</v>
      </c>
    </row>
    <row r="850" spans="2:8" s="13" customFormat="1" hidden="1" x14ac:dyDescent="0.15">
      <c r="B850" s="15">
        <v>112003</v>
      </c>
      <c r="C850" s="16" t="s">
        <v>11</v>
      </c>
      <c r="D850" s="26">
        <v>43545</v>
      </c>
      <c r="E850" s="16" t="s">
        <v>597</v>
      </c>
      <c r="F850" s="66">
        <v>9062000</v>
      </c>
      <c r="G850" s="17"/>
      <c r="H850" s="18">
        <f t="shared" si="12"/>
        <v>9062000</v>
      </c>
    </row>
    <row r="851" spans="2:8" s="13" customFormat="1" hidden="1" x14ac:dyDescent="0.15">
      <c r="B851" s="15">
        <v>122001</v>
      </c>
      <c r="C851" s="16" t="s">
        <v>18</v>
      </c>
      <c r="D851" s="26">
        <v>43545</v>
      </c>
      <c r="E851" s="16" t="s">
        <v>597</v>
      </c>
      <c r="F851" s="66"/>
      <c r="G851" s="17">
        <v>-9062000</v>
      </c>
      <c r="H851" s="18">
        <f t="shared" si="12"/>
        <v>-9062000</v>
      </c>
    </row>
    <row r="852" spans="2:8" s="13" customFormat="1" hidden="1" x14ac:dyDescent="0.15">
      <c r="B852" s="15">
        <v>811011</v>
      </c>
      <c r="C852" s="16" t="s">
        <v>150</v>
      </c>
      <c r="D852" s="26">
        <v>43545</v>
      </c>
      <c r="E852" s="16" t="s">
        <v>598</v>
      </c>
      <c r="F852" s="66">
        <v>47070000</v>
      </c>
      <c r="G852" s="17"/>
      <c r="H852" s="18">
        <f t="shared" si="12"/>
        <v>47070000</v>
      </c>
    </row>
    <row r="853" spans="2:8" s="13" customFormat="1" hidden="1" x14ac:dyDescent="0.15">
      <c r="B853" s="15">
        <v>112003</v>
      </c>
      <c r="C853" s="16" t="s">
        <v>11</v>
      </c>
      <c r="D853" s="26">
        <v>43545</v>
      </c>
      <c r="E853" s="16" t="s">
        <v>598</v>
      </c>
      <c r="F853" s="66"/>
      <c r="G853" s="17">
        <v>-47070000</v>
      </c>
      <c r="H853" s="18">
        <f t="shared" si="12"/>
        <v>-47070000</v>
      </c>
    </row>
    <row r="854" spans="2:8" s="13" customFormat="1" x14ac:dyDescent="0.15">
      <c r="B854" s="15">
        <v>711012</v>
      </c>
      <c r="C854" s="16" t="s">
        <v>151</v>
      </c>
      <c r="D854" s="26">
        <v>43545</v>
      </c>
      <c r="E854" s="16" t="s">
        <v>599</v>
      </c>
      <c r="F854" s="66">
        <v>343200</v>
      </c>
      <c r="G854" s="17"/>
      <c r="H854" s="18">
        <f t="shared" si="12"/>
        <v>343200</v>
      </c>
    </row>
    <row r="855" spans="2:8" s="13" customFormat="1" hidden="1" x14ac:dyDescent="0.15">
      <c r="B855" s="15">
        <v>711010</v>
      </c>
      <c r="C855" s="16" t="s">
        <v>149</v>
      </c>
      <c r="D855" s="26">
        <v>43545</v>
      </c>
      <c r="E855" s="16" t="s">
        <v>600</v>
      </c>
      <c r="F855" s="66">
        <v>843800</v>
      </c>
      <c r="G855" s="17"/>
      <c r="H855" s="18">
        <f t="shared" si="12"/>
        <v>843800</v>
      </c>
    </row>
    <row r="856" spans="2:8" s="13" customFormat="1" hidden="1" x14ac:dyDescent="0.15">
      <c r="B856" s="15">
        <v>112003</v>
      </c>
      <c r="C856" s="16" t="s">
        <v>11</v>
      </c>
      <c r="D856" s="26">
        <v>43545</v>
      </c>
      <c r="E856" s="16" t="s">
        <v>601</v>
      </c>
      <c r="F856" s="66"/>
      <c r="G856" s="17">
        <v>-1187000</v>
      </c>
      <c r="H856" s="18">
        <f t="shared" si="12"/>
        <v>-1187000</v>
      </c>
    </row>
    <row r="857" spans="2:8" s="13" customFormat="1" hidden="1" x14ac:dyDescent="0.15">
      <c r="B857" s="15">
        <v>711001</v>
      </c>
      <c r="C857" s="16" t="s">
        <v>175</v>
      </c>
      <c r="D857" s="26">
        <v>43545</v>
      </c>
      <c r="E857" s="16" t="s">
        <v>602</v>
      </c>
      <c r="F857" s="66">
        <v>425000</v>
      </c>
      <c r="G857" s="17"/>
      <c r="H857" s="18">
        <f t="shared" si="12"/>
        <v>425000</v>
      </c>
    </row>
    <row r="858" spans="2:8" s="13" customFormat="1" hidden="1" x14ac:dyDescent="0.15">
      <c r="B858" s="15">
        <v>112003</v>
      </c>
      <c r="C858" s="16" t="s">
        <v>11</v>
      </c>
      <c r="D858" s="26">
        <v>43545</v>
      </c>
      <c r="E858" s="16" t="s">
        <v>602</v>
      </c>
      <c r="F858" s="66"/>
      <c r="G858" s="17">
        <v>-425000</v>
      </c>
      <c r="H858" s="18">
        <f t="shared" si="12"/>
        <v>-425000</v>
      </c>
    </row>
    <row r="859" spans="2:8" s="13" customFormat="1" hidden="1" x14ac:dyDescent="0.15">
      <c r="B859" s="15">
        <v>811011</v>
      </c>
      <c r="C859" s="16" t="s">
        <v>150</v>
      </c>
      <c r="D859" s="26">
        <v>43545</v>
      </c>
      <c r="E859" s="16" t="s">
        <v>603</v>
      </c>
      <c r="F859" s="66">
        <v>1565000</v>
      </c>
      <c r="G859" s="17"/>
      <c r="H859" s="18">
        <f t="shared" si="12"/>
        <v>1565000</v>
      </c>
    </row>
    <row r="860" spans="2:8" s="13" customFormat="1" hidden="1" x14ac:dyDescent="0.15">
      <c r="B860" s="15">
        <v>112003</v>
      </c>
      <c r="C860" s="16" t="s">
        <v>11</v>
      </c>
      <c r="D860" s="26">
        <v>43545</v>
      </c>
      <c r="E860" s="16" t="s">
        <v>603</v>
      </c>
      <c r="F860" s="66"/>
      <c r="G860" s="17">
        <v>-1565000</v>
      </c>
      <c r="H860" s="18">
        <f t="shared" si="12"/>
        <v>-1565000</v>
      </c>
    </row>
    <row r="861" spans="2:8" s="13" customFormat="1" hidden="1" x14ac:dyDescent="0.15">
      <c r="B861" s="15">
        <v>711001</v>
      </c>
      <c r="C861" s="16" t="s">
        <v>175</v>
      </c>
      <c r="D861" s="26">
        <v>43545</v>
      </c>
      <c r="E861" s="16" t="s">
        <v>604</v>
      </c>
      <c r="F861" s="66">
        <v>35000000</v>
      </c>
      <c r="G861" s="17"/>
      <c r="H861" s="18">
        <f t="shared" si="12"/>
        <v>35000000</v>
      </c>
    </row>
    <row r="862" spans="2:8" s="13" customFormat="1" hidden="1" x14ac:dyDescent="0.15">
      <c r="B862" s="15">
        <v>112003</v>
      </c>
      <c r="C862" s="16" t="s">
        <v>11</v>
      </c>
      <c r="D862" s="26">
        <v>43545</v>
      </c>
      <c r="E862" s="16" t="s">
        <v>604</v>
      </c>
      <c r="F862" s="66"/>
      <c r="G862" s="17">
        <v>-35000000</v>
      </c>
      <c r="H862" s="18">
        <f t="shared" si="12"/>
        <v>-35000000</v>
      </c>
    </row>
    <row r="863" spans="2:8" s="13" customFormat="1" hidden="1" x14ac:dyDescent="0.15">
      <c r="B863" s="15">
        <v>142001</v>
      </c>
      <c r="C863" s="16" t="s">
        <v>39</v>
      </c>
      <c r="D863" s="26">
        <v>43545</v>
      </c>
      <c r="E863" s="16" t="s">
        <v>605</v>
      </c>
      <c r="F863" s="66">
        <v>10800000</v>
      </c>
      <c r="G863" s="17"/>
      <c r="H863" s="18">
        <f t="shared" si="12"/>
        <v>10800000</v>
      </c>
    </row>
    <row r="864" spans="2:8" s="13" customFormat="1" hidden="1" x14ac:dyDescent="0.15">
      <c r="B864" s="15">
        <v>112003</v>
      </c>
      <c r="C864" s="16" t="s">
        <v>11</v>
      </c>
      <c r="D864" s="26">
        <v>43545</v>
      </c>
      <c r="E864" s="16" t="s">
        <v>605</v>
      </c>
      <c r="F864" s="66"/>
      <c r="G864" s="17">
        <v>-10800000</v>
      </c>
      <c r="H864" s="18">
        <f t="shared" ref="H864:H927" si="13">F864+G864</f>
        <v>-10800000</v>
      </c>
    </row>
    <row r="865" spans="2:8" s="13" customFormat="1" hidden="1" x14ac:dyDescent="0.15">
      <c r="B865" s="15">
        <v>711002</v>
      </c>
      <c r="C865" s="16" t="s">
        <v>176</v>
      </c>
      <c r="D865" s="26">
        <v>43545</v>
      </c>
      <c r="E865" s="16" t="s">
        <v>606</v>
      </c>
      <c r="F865" s="66">
        <v>9000000</v>
      </c>
      <c r="G865" s="17"/>
      <c r="H865" s="18">
        <f t="shared" si="13"/>
        <v>9000000</v>
      </c>
    </row>
    <row r="866" spans="2:8" s="13" customFormat="1" hidden="1" x14ac:dyDescent="0.15">
      <c r="B866" s="15">
        <v>141005</v>
      </c>
      <c r="C866" s="16" t="s">
        <v>36</v>
      </c>
      <c r="D866" s="26">
        <v>43545</v>
      </c>
      <c r="E866" s="16" t="s">
        <v>547</v>
      </c>
      <c r="F866" s="66">
        <v>900000</v>
      </c>
      <c r="G866" s="17"/>
      <c r="H866" s="18">
        <f t="shared" si="13"/>
        <v>900000</v>
      </c>
    </row>
    <row r="867" spans="2:8" s="13" customFormat="1" hidden="1" x14ac:dyDescent="0.15">
      <c r="B867" s="15">
        <v>112003</v>
      </c>
      <c r="C867" s="16" t="s">
        <v>11</v>
      </c>
      <c r="D867" s="26">
        <v>43545</v>
      </c>
      <c r="E867" s="16" t="s">
        <v>606</v>
      </c>
      <c r="F867" s="66"/>
      <c r="G867" s="17">
        <v>-9900000</v>
      </c>
      <c r="H867" s="18">
        <f t="shared" si="13"/>
        <v>-9900000</v>
      </c>
    </row>
    <row r="868" spans="2:8" s="13" customFormat="1" hidden="1" x14ac:dyDescent="0.15">
      <c r="B868" s="15">
        <v>611001</v>
      </c>
      <c r="C868" s="16" t="s">
        <v>140</v>
      </c>
      <c r="D868" s="26">
        <v>43545</v>
      </c>
      <c r="E868" s="16" t="s">
        <v>607</v>
      </c>
      <c r="F868" s="66">
        <v>5475000</v>
      </c>
      <c r="G868" s="17"/>
      <c r="H868" s="18">
        <f t="shared" si="13"/>
        <v>5475000</v>
      </c>
    </row>
    <row r="869" spans="2:8" s="13" customFormat="1" hidden="1" x14ac:dyDescent="0.15">
      <c r="B869" s="15">
        <v>112003</v>
      </c>
      <c r="C869" s="16" t="s">
        <v>11</v>
      </c>
      <c r="D869" s="26">
        <v>43545</v>
      </c>
      <c r="E869" s="16" t="s">
        <v>607</v>
      </c>
      <c r="F869" s="66"/>
      <c r="G869" s="17">
        <v>-5475000</v>
      </c>
      <c r="H869" s="18">
        <f t="shared" si="13"/>
        <v>-5475000</v>
      </c>
    </row>
    <row r="870" spans="2:8" s="13" customFormat="1" hidden="1" x14ac:dyDescent="0.15">
      <c r="B870" s="15">
        <v>811011</v>
      </c>
      <c r="C870" s="16" t="s">
        <v>150</v>
      </c>
      <c r="D870" s="26">
        <v>43545</v>
      </c>
      <c r="E870" s="16" t="s">
        <v>608</v>
      </c>
      <c r="F870" s="66">
        <v>4037716</v>
      </c>
      <c r="G870" s="17"/>
      <c r="H870" s="18">
        <f t="shared" si="13"/>
        <v>4037716</v>
      </c>
    </row>
    <row r="871" spans="2:8" s="13" customFormat="1" hidden="1" x14ac:dyDescent="0.15">
      <c r="B871" s="15">
        <v>112003</v>
      </c>
      <c r="C871" s="16" t="s">
        <v>11</v>
      </c>
      <c r="D871" s="26">
        <v>43545</v>
      </c>
      <c r="E871" s="16" t="s">
        <v>608</v>
      </c>
      <c r="F871" s="66"/>
      <c r="G871" s="17">
        <v>-4037716</v>
      </c>
      <c r="H871" s="18">
        <f t="shared" si="13"/>
        <v>-4037716</v>
      </c>
    </row>
    <row r="872" spans="2:8" s="13" customFormat="1" hidden="1" x14ac:dyDescent="0.15">
      <c r="B872" s="15">
        <v>811011</v>
      </c>
      <c r="C872" s="16" t="s">
        <v>150</v>
      </c>
      <c r="D872" s="26">
        <v>43545</v>
      </c>
      <c r="E872" s="16" t="s">
        <v>609</v>
      </c>
      <c r="F872" s="66">
        <v>29688973</v>
      </c>
      <c r="G872" s="17"/>
      <c r="H872" s="18">
        <f t="shared" si="13"/>
        <v>29688973</v>
      </c>
    </row>
    <row r="873" spans="2:8" s="13" customFormat="1" hidden="1" x14ac:dyDescent="0.15">
      <c r="B873" s="15">
        <v>112003</v>
      </c>
      <c r="C873" s="16" t="s">
        <v>11</v>
      </c>
      <c r="D873" s="26">
        <v>43545</v>
      </c>
      <c r="E873" s="16" t="s">
        <v>609</v>
      </c>
      <c r="F873" s="66"/>
      <c r="G873" s="17">
        <v>-29688973</v>
      </c>
      <c r="H873" s="18">
        <f t="shared" si="13"/>
        <v>-29688973</v>
      </c>
    </row>
    <row r="874" spans="2:8" s="13" customFormat="1" hidden="1" x14ac:dyDescent="0.15">
      <c r="B874" s="15">
        <v>811028</v>
      </c>
      <c r="C874" s="16" t="s">
        <v>166</v>
      </c>
      <c r="D874" s="26">
        <v>43545</v>
      </c>
      <c r="E874" s="16" t="s">
        <v>610</v>
      </c>
      <c r="F874" s="66">
        <v>7000000</v>
      </c>
      <c r="G874" s="17"/>
      <c r="H874" s="18">
        <f t="shared" si="13"/>
        <v>7000000</v>
      </c>
    </row>
    <row r="875" spans="2:8" s="13" customFormat="1" hidden="1" x14ac:dyDescent="0.15">
      <c r="B875" s="15">
        <v>811012</v>
      </c>
      <c r="C875" s="16" t="s">
        <v>151</v>
      </c>
      <c r="D875" s="26">
        <v>43545</v>
      </c>
      <c r="E875" s="16" t="s">
        <v>611</v>
      </c>
      <c r="F875" s="66">
        <v>2643700</v>
      </c>
      <c r="G875" s="17"/>
      <c r="H875" s="18">
        <f t="shared" si="13"/>
        <v>2643700</v>
      </c>
    </row>
    <row r="876" spans="2:8" s="13" customFormat="1" hidden="1" x14ac:dyDescent="0.15">
      <c r="B876" s="15">
        <v>811010</v>
      </c>
      <c r="C876" s="16" t="s">
        <v>149</v>
      </c>
      <c r="D876" s="26">
        <v>43545</v>
      </c>
      <c r="E876" s="16" t="s">
        <v>612</v>
      </c>
      <c r="F876" s="66">
        <v>3000000</v>
      </c>
      <c r="G876" s="17"/>
      <c r="H876" s="18">
        <f t="shared" si="13"/>
        <v>3000000</v>
      </c>
    </row>
    <row r="877" spans="2:8" s="13" customFormat="1" hidden="1" x14ac:dyDescent="0.15">
      <c r="B877" s="15">
        <v>811027</v>
      </c>
      <c r="C877" s="16" t="s">
        <v>165</v>
      </c>
      <c r="D877" s="26">
        <v>43545</v>
      </c>
      <c r="E877" s="16" t="s">
        <v>613</v>
      </c>
      <c r="F877" s="66">
        <v>1425000</v>
      </c>
      <c r="G877" s="17"/>
      <c r="H877" s="18">
        <f t="shared" si="13"/>
        <v>1425000</v>
      </c>
    </row>
    <row r="878" spans="2:8" s="13" customFormat="1" hidden="1" x14ac:dyDescent="0.15">
      <c r="B878" s="15">
        <v>112003</v>
      </c>
      <c r="C878" s="16" t="s">
        <v>11</v>
      </c>
      <c r="D878" s="26">
        <v>43545</v>
      </c>
      <c r="E878" s="16" t="s">
        <v>614</v>
      </c>
      <c r="F878" s="66"/>
      <c r="G878" s="17">
        <v>-14068700</v>
      </c>
      <c r="H878" s="18">
        <f t="shared" si="13"/>
        <v>-14068700</v>
      </c>
    </row>
    <row r="879" spans="2:8" s="13" customFormat="1" hidden="1" x14ac:dyDescent="0.15">
      <c r="B879" s="15">
        <v>811011</v>
      </c>
      <c r="C879" s="16" t="s">
        <v>150</v>
      </c>
      <c r="D879" s="26">
        <v>43545</v>
      </c>
      <c r="E879" s="16" t="s">
        <v>615</v>
      </c>
      <c r="F879" s="66">
        <v>13600000</v>
      </c>
      <c r="G879" s="17"/>
      <c r="H879" s="18">
        <f t="shared" si="13"/>
        <v>13600000</v>
      </c>
    </row>
    <row r="880" spans="2:8" s="13" customFormat="1" hidden="1" x14ac:dyDescent="0.15">
      <c r="B880" s="15">
        <v>112003</v>
      </c>
      <c r="C880" s="16" t="s">
        <v>11</v>
      </c>
      <c r="D880" s="26">
        <v>43545</v>
      </c>
      <c r="E880" s="16" t="s">
        <v>615</v>
      </c>
      <c r="F880" s="66"/>
      <c r="G880" s="17">
        <v>-13600000</v>
      </c>
      <c r="H880" s="18">
        <f t="shared" si="13"/>
        <v>-13600000</v>
      </c>
    </row>
    <row r="881" spans="2:8" s="13" customFormat="1" hidden="1" x14ac:dyDescent="0.15">
      <c r="B881" s="15">
        <v>711002</v>
      </c>
      <c r="C881" s="16" t="s">
        <v>176</v>
      </c>
      <c r="D881" s="26">
        <v>43545</v>
      </c>
      <c r="E881" s="16" t="s">
        <v>616</v>
      </c>
      <c r="F881" s="66">
        <v>1650000</v>
      </c>
      <c r="G881" s="17"/>
      <c r="H881" s="18">
        <f t="shared" si="13"/>
        <v>1650000</v>
      </c>
    </row>
    <row r="882" spans="2:8" s="13" customFormat="1" hidden="1" x14ac:dyDescent="0.15">
      <c r="B882" s="15">
        <v>112003</v>
      </c>
      <c r="C882" s="16" t="s">
        <v>11</v>
      </c>
      <c r="D882" s="26">
        <v>43545</v>
      </c>
      <c r="E882" s="16" t="s">
        <v>616</v>
      </c>
      <c r="F882" s="66"/>
      <c r="G882" s="17">
        <v>-1650000</v>
      </c>
      <c r="H882" s="18">
        <f t="shared" si="13"/>
        <v>-1650000</v>
      </c>
    </row>
    <row r="883" spans="2:8" s="13" customFormat="1" hidden="1" x14ac:dyDescent="0.15">
      <c r="B883" s="15">
        <v>711035</v>
      </c>
      <c r="C883" s="16" t="s">
        <v>184</v>
      </c>
      <c r="D883" s="26">
        <v>43546</v>
      </c>
      <c r="E883" s="16" t="s">
        <v>341</v>
      </c>
      <c r="F883" s="66">
        <v>5000000</v>
      </c>
      <c r="G883" s="17"/>
      <c r="H883" s="18">
        <f t="shared" si="13"/>
        <v>5000000</v>
      </c>
    </row>
    <row r="884" spans="2:8" s="13" customFormat="1" hidden="1" x14ac:dyDescent="0.15">
      <c r="B884" s="15">
        <v>811035</v>
      </c>
      <c r="C884" s="16" t="s">
        <v>194</v>
      </c>
      <c r="D884" s="26">
        <v>43546</v>
      </c>
      <c r="E884" s="16" t="s">
        <v>341</v>
      </c>
      <c r="F884" s="66">
        <v>5000000</v>
      </c>
      <c r="G884" s="17"/>
      <c r="H884" s="18">
        <f t="shared" si="13"/>
        <v>5000000</v>
      </c>
    </row>
    <row r="885" spans="2:8" s="13" customFormat="1" hidden="1" x14ac:dyDescent="0.15">
      <c r="B885" s="15">
        <v>112003</v>
      </c>
      <c r="C885" s="16" t="s">
        <v>11</v>
      </c>
      <c r="D885" s="26">
        <v>43546</v>
      </c>
      <c r="E885" s="16" t="s">
        <v>341</v>
      </c>
      <c r="F885" s="66"/>
      <c r="G885" s="17">
        <v>-10000000</v>
      </c>
      <c r="H885" s="18">
        <f t="shared" si="13"/>
        <v>-10000000</v>
      </c>
    </row>
    <row r="886" spans="2:8" s="13" customFormat="1" hidden="1" x14ac:dyDescent="0.15">
      <c r="B886" s="15">
        <v>112003</v>
      </c>
      <c r="C886" s="16" t="s">
        <v>11</v>
      </c>
      <c r="D886" s="26">
        <v>43546</v>
      </c>
      <c r="E886" s="16" t="s">
        <v>617</v>
      </c>
      <c r="F886" s="66">
        <v>16900000</v>
      </c>
      <c r="G886" s="17"/>
      <c r="H886" s="18">
        <f t="shared" si="13"/>
        <v>16900000</v>
      </c>
    </row>
    <row r="887" spans="2:8" s="13" customFormat="1" hidden="1" x14ac:dyDescent="0.15">
      <c r="B887" s="15">
        <v>122001</v>
      </c>
      <c r="C887" s="16" t="s">
        <v>18</v>
      </c>
      <c r="D887" s="26">
        <v>43546</v>
      </c>
      <c r="E887" s="16" t="s">
        <v>617</v>
      </c>
      <c r="F887" s="66"/>
      <c r="G887" s="17">
        <v>-16900000</v>
      </c>
      <c r="H887" s="18">
        <f t="shared" si="13"/>
        <v>-16900000</v>
      </c>
    </row>
    <row r="888" spans="2:8" s="13" customFormat="1" hidden="1" x14ac:dyDescent="0.15">
      <c r="B888" s="15">
        <v>112003</v>
      </c>
      <c r="C888" s="16" t="s">
        <v>11</v>
      </c>
      <c r="D888" s="26">
        <v>43546</v>
      </c>
      <c r="E888" s="16" t="s">
        <v>618</v>
      </c>
      <c r="F888" s="66">
        <v>2412500</v>
      </c>
      <c r="G888" s="17"/>
      <c r="H888" s="18">
        <f t="shared" si="13"/>
        <v>2412500</v>
      </c>
    </row>
    <row r="889" spans="2:8" s="13" customFormat="1" hidden="1" x14ac:dyDescent="0.15">
      <c r="B889" s="15">
        <v>122001</v>
      </c>
      <c r="C889" s="16" t="s">
        <v>18</v>
      </c>
      <c r="D889" s="26">
        <v>43546</v>
      </c>
      <c r="E889" s="16" t="s">
        <v>618</v>
      </c>
      <c r="F889" s="66"/>
      <c r="G889" s="17">
        <v>-2412500</v>
      </c>
      <c r="H889" s="18">
        <f t="shared" si="13"/>
        <v>-2412500</v>
      </c>
    </row>
    <row r="890" spans="2:8" s="13" customFormat="1" hidden="1" x14ac:dyDescent="0.15">
      <c r="B890" s="15">
        <v>112003</v>
      </c>
      <c r="C890" s="16" t="s">
        <v>11</v>
      </c>
      <c r="D890" s="26">
        <v>43546</v>
      </c>
      <c r="E890" s="16" t="s">
        <v>619</v>
      </c>
      <c r="F890" s="66">
        <v>500000</v>
      </c>
      <c r="G890" s="17"/>
      <c r="H890" s="18">
        <f t="shared" si="13"/>
        <v>500000</v>
      </c>
    </row>
    <row r="891" spans="2:8" s="13" customFormat="1" hidden="1" x14ac:dyDescent="0.15">
      <c r="B891" s="15">
        <v>122001</v>
      </c>
      <c r="C891" s="16" t="s">
        <v>18</v>
      </c>
      <c r="D891" s="26">
        <v>43546</v>
      </c>
      <c r="E891" s="16" t="s">
        <v>619</v>
      </c>
      <c r="F891" s="66"/>
      <c r="G891" s="17">
        <v>-500000</v>
      </c>
      <c r="H891" s="18">
        <f t="shared" si="13"/>
        <v>-500000</v>
      </c>
    </row>
    <row r="892" spans="2:8" s="13" customFormat="1" hidden="1" x14ac:dyDescent="0.15">
      <c r="B892" s="15">
        <v>811017</v>
      </c>
      <c r="C892" s="16" t="s">
        <v>156</v>
      </c>
      <c r="D892" s="26">
        <v>43549</v>
      </c>
      <c r="E892" s="16" t="s">
        <v>620</v>
      </c>
      <c r="F892" s="66">
        <v>15623000</v>
      </c>
      <c r="G892" s="17"/>
      <c r="H892" s="18">
        <f t="shared" si="13"/>
        <v>15623000</v>
      </c>
    </row>
    <row r="893" spans="2:8" s="13" customFormat="1" hidden="1" x14ac:dyDescent="0.15">
      <c r="B893" s="15">
        <v>112003</v>
      </c>
      <c r="C893" s="16" t="s">
        <v>11</v>
      </c>
      <c r="D893" s="26">
        <v>43549</v>
      </c>
      <c r="E893" s="16" t="s">
        <v>620</v>
      </c>
      <c r="F893" s="66"/>
      <c r="G893" s="17">
        <v>-15623000</v>
      </c>
      <c r="H893" s="18">
        <f t="shared" si="13"/>
        <v>-15623000</v>
      </c>
    </row>
    <row r="894" spans="2:8" s="13" customFormat="1" hidden="1" x14ac:dyDescent="0.15">
      <c r="B894" s="15">
        <v>912004</v>
      </c>
      <c r="C894" s="16" t="s">
        <v>205</v>
      </c>
      <c r="D894" s="26">
        <v>43549</v>
      </c>
      <c r="E894" s="16" t="s">
        <v>404</v>
      </c>
      <c r="F894" s="66">
        <v>5000</v>
      </c>
      <c r="G894" s="17"/>
      <c r="H894" s="18">
        <f t="shared" si="13"/>
        <v>5000</v>
      </c>
    </row>
    <row r="895" spans="2:8" s="13" customFormat="1" hidden="1" x14ac:dyDescent="0.15">
      <c r="B895" s="15">
        <v>112003</v>
      </c>
      <c r="C895" s="16" t="s">
        <v>11</v>
      </c>
      <c r="D895" s="26">
        <v>43549</v>
      </c>
      <c r="E895" s="16" t="s">
        <v>404</v>
      </c>
      <c r="F895" s="66"/>
      <c r="G895" s="17">
        <v>-5000</v>
      </c>
      <c r="H895" s="18">
        <f t="shared" si="13"/>
        <v>-5000</v>
      </c>
    </row>
    <row r="896" spans="2:8" s="13" customFormat="1" hidden="1" x14ac:dyDescent="0.15">
      <c r="B896" s="15">
        <v>141002</v>
      </c>
      <c r="C896" s="16" t="s">
        <v>33</v>
      </c>
      <c r="D896" s="26">
        <v>43549</v>
      </c>
      <c r="E896" s="16" t="s">
        <v>621</v>
      </c>
      <c r="F896" s="66">
        <v>10024000</v>
      </c>
      <c r="G896" s="17"/>
      <c r="H896" s="18">
        <f t="shared" si="13"/>
        <v>10024000</v>
      </c>
    </row>
    <row r="897" spans="2:8" s="13" customFormat="1" hidden="1" x14ac:dyDescent="0.15">
      <c r="B897" s="15">
        <v>141005</v>
      </c>
      <c r="C897" s="16" t="s">
        <v>36</v>
      </c>
      <c r="D897" s="26">
        <v>43549</v>
      </c>
      <c r="E897" s="16" t="s">
        <v>622</v>
      </c>
      <c r="F897" s="66">
        <v>40095000</v>
      </c>
      <c r="G897" s="17"/>
      <c r="H897" s="18">
        <f t="shared" si="13"/>
        <v>40095000</v>
      </c>
    </row>
    <row r="898" spans="2:8" s="13" customFormat="1" hidden="1" x14ac:dyDescent="0.15">
      <c r="B898" s="15">
        <v>112003</v>
      </c>
      <c r="C898" s="16" t="s">
        <v>11</v>
      </c>
      <c r="D898" s="26">
        <v>43549</v>
      </c>
      <c r="E898" s="16" t="s">
        <v>623</v>
      </c>
      <c r="F898" s="66"/>
      <c r="G898" s="17">
        <v>-50119000</v>
      </c>
      <c r="H898" s="18">
        <f t="shared" si="13"/>
        <v>-50119000</v>
      </c>
    </row>
    <row r="899" spans="2:8" s="13" customFormat="1" hidden="1" x14ac:dyDescent="0.15">
      <c r="B899" s="15">
        <v>112003</v>
      </c>
      <c r="C899" s="16" t="s">
        <v>11</v>
      </c>
      <c r="D899" s="26">
        <v>43550</v>
      </c>
      <c r="E899" s="16" t="s">
        <v>624</v>
      </c>
      <c r="F899" s="66">
        <v>21426000</v>
      </c>
      <c r="G899" s="17"/>
      <c r="H899" s="18">
        <f t="shared" si="13"/>
        <v>21426000</v>
      </c>
    </row>
    <row r="900" spans="2:8" s="13" customFormat="1" hidden="1" x14ac:dyDescent="0.15">
      <c r="B900" s="15">
        <v>122001</v>
      </c>
      <c r="C900" s="16" t="s">
        <v>18</v>
      </c>
      <c r="D900" s="26">
        <v>43550</v>
      </c>
      <c r="E900" s="16" t="s">
        <v>624</v>
      </c>
      <c r="F900" s="66"/>
      <c r="G900" s="17">
        <v>-21426000</v>
      </c>
      <c r="H900" s="18">
        <f t="shared" si="13"/>
        <v>-21426000</v>
      </c>
    </row>
    <row r="901" spans="2:8" s="13" customFormat="1" hidden="1" x14ac:dyDescent="0.15">
      <c r="B901" s="15">
        <v>112003</v>
      </c>
      <c r="C901" s="16" t="s">
        <v>11</v>
      </c>
      <c r="D901" s="26">
        <v>43550</v>
      </c>
      <c r="E901" s="16" t="s">
        <v>625</v>
      </c>
      <c r="F901" s="66">
        <v>12955000</v>
      </c>
      <c r="G901" s="17"/>
      <c r="H901" s="18">
        <f t="shared" si="13"/>
        <v>12955000</v>
      </c>
    </row>
    <row r="902" spans="2:8" s="13" customFormat="1" hidden="1" x14ac:dyDescent="0.15">
      <c r="B902" s="15">
        <v>122001</v>
      </c>
      <c r="C902" s="16" t="s">
        <v>18</v>
      </c>
      <c r="D902" s="26">
        <v>43550</v>
      </c>
      <c r="E902" s="16" t="s">
        <v>625</v>
      </c>
      <c r="F902" s="66"/>
      <c r="G902" s="17">
        <v>-12955000</v>
      </c>
      <c r="H902" s="18">
        <f t="shared" si="13"/>
        <v>-12955000</v>
      </c>
    </row>
    <row r="903" spans="2:8" s="13" customFormat="1" hidden="1" x14ac:dyDescent="0.15">
      <c r="B903" s="15">
        <v>611011</v>
      </c>
      <c r="C903" s="16" t="s">
        <v>150</v>
      </c>
      <c r="D903" s="26">
        <v>43551</v>
      </c>
      <c r="E903" s="16" t="s">
        <v>626</v>
      </c>
      <c r="F903" s="66">
        <v>580000</v>
      </c>
      <c r="G903" s="17"/>
      <c r="H903" s="18">
        <f t="shared" si="13"/>
        <v>580000</v>
      </c>
    </row>
    <row r="904" spans="2:8" s="13" customFormat="1" hidden="1" x14ac:dyDescent="0.15">
      <c r="B904" s="15">
        <v>112003</v>
      </c>
      <c r="C904" s="16" t="s">
        <v>11</v>
      </c>
      <c r="D904" s="26">
        <v>43551</v>
      </c>
      <c r="E904" s="16" t="s">
        <v>626</v>
      </c>
      <c r="F904" s="66"/>
      <c r="G904" s="17">
        <v>-580000</v>
      </c>
      <c r="H904" s="18">
        <f t="shared" si="13"/>
        <v>-580000</v>
      </c>
    </row>
    <row r="905" spans="2:8" s="13" customFormat="1" hidden="1" x14ac:dyDescent="0.15">
      <c r="B905" s="15">
        <v>811005</v>
      </c>
      <c r="C905" s="16" t="s">
        <v>144</v>
      </c>
      <c r="D905" s="26">
        <v>43552</v>
      </c>
      <c r="E905" s="16" t="s">
        <v>627</v>
      </c>
      <c r="F905" s="66">
        <v>142102000</v>
      </c>
      <c r="G905" s="17"/>
      <c r="H905" s="18">
        <f t="shared" si="13"/>
        <v>142102000</v>
      </c>
    </row>
    <row r="906" spans="2:8" s="13" customFormat="1" hidden="1" x14ac:dyDescent="0.15">
      <c r="B906" s="15">
        <v>112003</v>
      </c>
      <c r="C906" s="16" t="s">
        <v>11</v>
      </c>
      <c r="D906" s="26">
        <v>43552</v>
      </c>
      <c r="E906" s="16" t="s">
        <v>627</v>
      </c>
      <c r="F906" s="66"/>
      <c r="G906" s="17">
        <v>-142102000</v>
      </c>
      <c r="H906" s="18">
        <f t="shared" si="13"/>
        <v>-142102000</v>
      </c>
    </row>
    <row r="907" spans="2:8" s="13" customFormat="1" hidden="1" x14ac:dyDescent="0.15">
      <c r="B907" s="15">
        <v>611005</v>
      </c>
      <c r="C907" s="16" t="s">
        <v>144</v>
      </c>
      <c r="D907" s="26">
        <v>43552</v>
      </c>
      <c r="E907" s="16" t="s">
        <v>628</v>
      </c>
      <c r="F907" s="66">
        <v>21547961</v>
      </c>
      <c r="G907" s="17"/>
      <c r="H907" s="18">
        <f t="shared" si="13"/>
        <v>21547961</v>
      </c>
    </row>
    <row r="908" spans="2:8" s="13" customFormat="1" hidden="1" x14ac:dyDescent="0.15">
      <c r="B908" s="15">
        <v>112003</v>
      </c>
      <c r="C908" s="16" t="s">
        <v>11</v>
      </c>
      <c r="D908" s="26">
        <v>43552</v>
      </c>
      <c r="E908" s="16" t="s">
        <v>628</v>
      </c>
      <c r="F908" s="66"/>
      <c r="G908" s="17">
        <v>-21547961</v>
      </c>
      <c r="H908" s="18">
        <f t="shared" si="13"/>
        <v>-21547961</v>
      </c>
    </row>
    <row r="909" spans="2:8" s="13" customFormat="1" hidden="1" x14ac:dyDescent="0.15">
      <c r="B909" s="15">
        <v>112003</v>
      </c>
      <c r="C909" s="16" t="s">
        <v>11</v>
      </c>
      <c r="D909" s="26">
        <v>43552</v>
      </c>
      <c r="E909" s="16" t="s">
        <v>629</v>
      </c>
      <c r="F909" s="66">
        <v>1800000</v>
      </c>
      <c r="G909" s="17"/>
      <c r="H909" s="18">
        <f t="shared" si="13"/>
        <v>1800000</v>
      </c>
    </row>
    <row r="910" spans="2:8" s="13" customFormat="1" hidden="1" x14ac:dyDescent="0.15">
      <c r="B910" s="15">
        <v>122001</v>
      </c>
      <c r="C910" s="16" t="s">
        <v>18</v>
      </c>
      <c r="D910" s="26">
        <v>43552</v>
      </c>
      <c r="E910" s="16" t="s">
        <v>629</v>
      </c>
      <c r="F910" s="66"/>
      <c r="G910" s="17">
        <v>-1800000</v>
      </c>
      <c r="H910" s="18">
        <f t="shared" si="13"/>
        <v>-1800000</v>
      </c>
    </row>
    <row r="911" spans="2:8" s="13" customFormat="1" hidden="1" x14ac:dyDescent="0.15">
      <c r="B911" s="15">
        <v>912004</v>
      </c>
      <c r="C911" s="16" t="s">
        <v>205</v>
      </c>
      <c r="D911" s="26">
        <v>43552</v>
      </c>
      <c r="E911" s="16" t="s">
        <v>404</v>
      </c>
      <c r="F911" s="66">
        <v>5000</v>
      </c>
      <c r="G911" s="17"/>
      <c r="H911" s="18">
        <f t="shared" si="13"/>
        <v>5000</v>
      </c>
    </row>
    <row r="912" spans="2:8" s="13" customFormat="1" hidden="1" x14ac:dyDescent="0.15">
      <c r="B912" s="15">
        <v>112003</v>
      </c>
      <c r="C912" s="16" t="s">
        <v>11</v>
      </c>
      <c r="D912" s="26">
        <v>43552</v>
      </c>
      <c r="E912" s="16" t="s">
        <v>404</v>
      </c>
      <c r="F912" s="66"/>
      <c r="G912" s="17">
        <v>-5000</v>
      </c>
      <c r="H912" s="18">
        <f t="shared" si="13"/>
        <v>-5000</v>
      </c>
    </row>
    <row r="913" spans="2:8" s="13" customFormat="1" hidden="1" x14ac:dyDescent="0.15">
      <c r="B913" s="15">
        <v>611005</v>
      </c>
      <c r="C913" s="16" t="s">
        <v>144</v>
      </c>
      <c r="D913" s="26">
        <v>43552</v>
      </c>
      <c r="E913" s="16" t="s">
        <v>630</v>
      </c>
      <c r="F913" s="66">
        <v>2130938</v>
      </c>
      <c r="G913" s="17"/>
      <c r="H913" s="18">
        <f t="shared" si="13"/>
        <v>2130938</v>
      </c>
    </row>
    <row r="914" spans="2:8" s="13" customFormat="1" hidden="1" x14ac:dyDescent="0.15">
      <c r="B914" s="15">
        <v>112003</v>
      </c>
      <c r="C914" s="16" t="s">
        <v>11</v>
      </c>
      <c r="D914" s="26">
        <v>43552</v>
      </c>
      <c r="E914" s="16" t="s">
        <v>630</v>
      </c>
      <c r="F914" s="66"/>
      <c r="G914" s="17">
        <v>-2130938</v>
      </c>
      <c r="H914" s="18">
        <f t="shared" si="13"/>
        <v>-2130938</v>
      </c>
    </row>
    <row r="915" spans="2:8" s="13" customFormat="1" hidden="1" x14ac:dyDescent="0.15">
      <c r="B915" s="15">
        <v>912004</v>
      </c>
      <c r="C915" s="16" t="s">
        <v>205</v>
      </c>
      <c r="D915" s="26">
        <v>43552</v>
      </c>
      <c r="E915" s="16" t="s">
        <v>404</v>
      </c>
      <c r="F915" s="66">
        <v>5000</v>
      </c>
      <c r="G915" s="17"/>
      <c r="H915" s="18">
        <f t="shared" si="13"/>
        <v>5000</v>
      </c>
    </row>
    <row r="916" spans="2:8" s="13" customFormat="1" hidden="1" x14ac:dyDescent="0.15">
      <c r="B916" s="15">
        <v>112003</v>
      </c>
      <c r="C916" s="16" t="s">
        <v>11</v>
      </c>
      <c r="D916" s="26">
        <v>43552</v>
      </c>
      <c r="E916" s="16" t="s">
        <v>404</v>
      </c>
      <c r="F916" s="66"/>
      <c r="G916" s="17">
        <v>-5000</v>
      </c>
      <c r="H916" s="18">
        <f t="shared" si="13"/>
        <v>-5000</v>
      </c>
    </row>
    <row r="917" spans="2:8" s="13" customFormat="1" hidden="1" x14ac:dyDescent="0.15">
      <c r="B917" s="15">
        <v>611011</v>
      </c>
      <c r="C917" s="16" t="s">
        <v>150</v>
      </c>
      <c r="D917" s="26">
        <v>43552</v>
      </c>
      <c r="E917" s="16" t="s">
        <v>631</v>
      </c>
      <c r="F917" s="66">
        <v>3409906</v>
      </c>
      <c r="G917" s="17"/>
      <c r="H917" s="18">
        <f t="shared" si="13"/>
        <v>3409906</v>
      </c>
    </row>
    <row r="918" spans="2:8" s="13" customFormat="1" hidden="1" x14ac:dyDescent="0.15">
      <c r="B918" s="15">
        <v>112003</v>
      </c>
      <c r="C918" s="16" t="s">
        <v>11</v>
      </c>
      <c r="D918" s="26">
        <v>43552</v>
      </c>
      <c r="E918" s="16" t="s">
        <v>631</v>
      </c>
      <c r="F918" s="66"/>
      <c r="G918" s="17">
        <v>-3409906</v>
      </c>
      <c r="H918" s="18">
        <f t="shared" si="13"/>
        <v>-3409906</v>
      </c>
    </row>
    <row r="919" spans="2:8" s="13" customFormat="1" hidden="1" x14ac:dyDescent="0.15">
      <c r="B919" s="15">
        <v>912004</v>
      </c>
      <c r="C919" s="16" t="s">
        <v>205</v>
      </c>
      <c r="D919" s="26">
        <v>43552</v>
      </c>
      <c r="E919" s="16" t="s">
        <v>404</v>
      </c>
      <c r="F919" s="66">
        <v>5000</v>
      </c>
      <c r="G919" s="17"/>
      <c r="H919" s="18">
        <f t="shared" si="13"/>
        <v>5000</v>
      </c>
    </row>
    <row r="920" spans="2:8" s="13" customFormat="1" hidden="1" x14ac:dyDescent="0.15">
      <c r="B920" s="15">
        <v>112003</v>
      </c>
      <c r="C920" s="16" t="s">
        <v>11</v>
      </c>
      <c r="D920" s="26">
        <v>43552</v>
      </c>
      <c r="E920" s="16" t="s">
        <v>404</v>
      </c>
      <c r="F920" s="66"/>
      <c r="G920" s="17">
        <v>-5000</v>
      </c>
      <c r="H920" s="18">
        <f t="shared" si="13"/>
        <v>-5000</v>
      </c>
    </row>
    <row r="921" spans="2:8" s="13" customFormat="1" hidden="1" x14ac:dyDescent="0.15">
      <c r="B921" s="15">
        <v>141002</v>
      </c>
      <c r="C921" s="16" t="s">
        <v>33</v>
      </c>
      <c r="D921" s="26">
        <v>43552</v>
      </c>
      <c r="E921" s="16" t="s">
        <v>632</v>
      </c>
      <c r="F921" s="66">
        <v>6856000</v>
      </c>
      <c r="G921" s="17"/>
      <c r="H921" s="18">
        <f t="shared" si="13"/>
        <v>6856000</v>
      </c>
    </row>
    <row r="922" spans="2:8" s="13" customFormat="1" hidden="1" x14ac:dyDescent="0.15">
      <c r="B922" s="15">
        <v>141005</v>
      </c>
      <c r="C922" s="16" t="s">
        <v>36</v>
      </c>
      <c r="D922" s="26">
        <v>43552</v>
      </c>
      <c r="E922" s="16" t="s">
        <v>633</v>
      </c>
      <c r="F922" s="66">
        <v>27423000</v>
      </c>
      <c r="G922" s="17"/>
      <c r="H922" s="18">
        <f t="shared" si="13"/>
        <v>27423000</v>
      </c>
    </row>
    <row r="923" spans="2:8" s="13" customFormat="1" hidden="1" x14ac:dyDescent="0.15">
      <c r="B923" s="15">
        <v>112003</v>
      </c>
      <c r="C923" s="16" t="s">
        <v>11</v>
      </c>
      <c r="D923" s="26">
        <v>43552</v>
      </c>
      <c r="E923" s="16" t="s">
        <v>634</v>
      </c>
      <c r="F923" s="66"/>
      <c r="G923" s="17">
        <v>-34279000</v>
      </c>
      <c r="H923" s="18">
        <f t="shared" si="13"/>
        <v>-34279000</v>
      </c>
    </row>
    <row r="924" spans="2:8" s="13" customFormat="1" hidden="1" x14ac:dyDescent="0.15">
      <c r="B924" s="15">
        <v>912004</v>
      </c>
      <c r="C924" s="16" t="s">
        <v>205</v>
      </c>
      <c r="D924" s="26">
        <v>43552</v>
      </c>
      <c r="E924" s="16" t="s">
        <v>404</v>
      </c>
      <c r="F924" s="66">
        <v>5000</v>
      </c>
      <c r="G924" s="17"/>
      <c r="H924" s="18">
        <f t="shared" si="13"/>
        <v>5000</v>
      </c>
    </row>
    <row r="925" spans="2:8" s="13" customFormat="1" hidden="1" x14ac:dyDescent="0.15">
      <c r="B925" s="15">
        <v>112003</v>
      </c>
      <c r="C925" s="16" t="s">
        <v>11</v>
      </c>
      <c r="D925" s="26">
        <v>43552</v>
      </c>
      <c r="E925" s="16" t="s">
        <v>404</v>
      </c>
      <c r="F925" s="66"/>
      <c r="G925" s="17">
        <v>-5000</v>
      </c>
      <c r="H925" s="18">
        <f t="shared" si="13"/>
        <v>-5000</v>
      </c>
    </row>
    <row r="926" spans="2:8" s="13" customFormat="1" hidden="1" x14ac:dyDescent="0.15">
      <c r="B926" s="15">
        <v>711034</v>
      </c>
      <c r="C926" s="16" t="s">
        <v>183</v>
      </c>
      <c r="D926" s="26">
        <v>43552</v>
      </c>
      <c r="E926" s="16" t="s">
        <v>635</v>
      </c>
      <c r="F926" s="66">
        <v>2181600</v>
      </c>
      <c r="G926" s="17"/>
      <c r="H926" s="18">
        <f t="shared" si="13"/>
        <v>2181600</v>
      </c>
    </row>
    <row r="927" spans="2:8" s="13" customFormat="1" hidden="1" x14ac:dyDescent="0.15">
      <c r="B927" s="15">
        <v>112003</v>
      </c>
      <c r="C927" s="16" t="s">
        <v>11</v>
      </c>
      <c r="D927" s="26">
        <v>43552</v>
      </c>
      <c r="E927" s="16" t="s">
        <v>635</v>
      </c>
      <c r="F927" s="66"/>
      <c r="G927" s="17">
        <v>-2181600</v>
      </c>
      <c r="H927" s="18">
        <f t="shared" si="13"/>
        <v>-2181600</v>
      </c>
    </row>
    <row r="928" spans="2:8" s="13" customFormat="1" hidden="1" x14ac:dyDescent="0.15">
      <c r="B928" s="15">
        <v>711034</v>
      </c>
      <c r="C928" s="16" t="s">
        <v>183</v>
      </c>
      <c r="D928" s="26">
        <v>43552</v>
      </c>
      <c r="E928" s="16" t="s">
        <v>636</v>
      </c>
      <c r="F928" s="66">
        <v>1455000</v>
      </c>
      <c r="G928" s="17"/>
      <c r="H928" s="18">
        <f t="shared" ref="H928:H991" si="14">F928+G928</f>
        <v>1455000</v>
      </c>
    </row>
    <row r="929" spans="2:8" s="13" customFormat="1" hidden="1" x14ac:dyDescent="0.15">
      <c r="B929" s="15">
        <v>112003</v>
      </c>
      <c r="C929" s="16" t="s">
        <v>11</v>
      </c>
      <c r="D929" s="26">
        <v>43552</v>
      </c>
      <c r="E929" s="16" t="s">
        <v>636</v>
      </c>
      <c r="F929" s="66"/>
      <c r="G929" s="17">
        <v>-1455000</v>
      </c>
      <c r="H929" s="18">
        <f t="shared" si="14"/>
        <v>-1455000</v>
      </c>
    </row>
    <row r="930" spans="2:8" s="13" customFormat="1" hidden="1" x14ac:dyDescent="0.15">
      <c r="B930" s="15">
        <v>711034</v>
      </c>
      <c r="C930" s="16" t="s">
        <v>183</v>
      </c>
      <c r="D930" s="26">
        <v>43552</v>
      </c>
      <c r="E930" s="16" t="s">
        <v>637</v>
      </c>
      <c r="F930" s="66">
        <v>3000000</v>
      </c>
      <c r="G930" s="17"/>
      <c r="H930" s="18">
        <f t="shared" si="14"/>
        <v>3000000</v>
      </c>
    </row>
    <row r="931" spans="2:8" s="13" customFormat="1" hidden="1" x14ac:dyDescent="0.15">
      <c r="B931" s="15">
        <v>112003</v>
      </c>
      <c r="C931" s="16" t="s">
        <v>11</v>
      </c>
      <c r="D931" s="26">
        <v>43552</v>
      </c>
      <c r="E931" s="16" t="s">
        <v>637</v>
      </c>
      <c r="F931" s="66"/>
      <c r="G931" s="17">
        <v>-3000000</v>
      </c>
      <c r="H931" s="18">
        <f t="shared" si="14"/>
        <v>-3000000</v>
      </c>
    </row>
    <row r="932" spans="2:8" s="13" customFormat="1" hidden="1" x14ac:dyDescent="0.15">
      <c r="B932" s="15">
        <v>811022</v>
      </c>
      <c r="C932" s="16" t="s">
        <v>160</v>
      </c>
      <c r="D932" s="26">
        <v>43552</v>
      </c>
      <c r="E932" s="16" t="s">
        <v>638</v>
      </c>
      <c r="F932" s="66">
        <v>2230000</v>
      </c>
      <c r="G932" s="17"/>
      <c r="H932" s="18">
        <f t="shared" si="14"/>
        <v>2230000</v>
      </c>
    </row>
    <row r="933" spans="2:8" s="13" customFormat="1" hidden="1" x14ac:dyDescent="0.15">
      <c r="B933" s="15">
        <v>112003</v>
      </c>
      <c r="C933" s="16" t="s">
        <v>11</v>
      </c>
      <c r="D933" s="26">
        <v>43552</v>
      </c>
      <c r="E933" s="16" t="s">
        <v>638</v>
      </c>
      <c r="F933" s="66"/>
      <c r="G933" s="17">
        <v>-2230000</v>
      </c>
      <c r="H933" s="18">
        <f t="shared" si="14"/>
        <v>-2230000</v>
      </c>
    </row>
    <row r="934" spans="2:8" s="13" customFormat="1" hidden="1" x14ac:dyDescent="0.15">
      <c r="B934" s="15">
        <v>711001</v>
      </c>
      <c r="C934" s="16" t="s">
        <v>175</v>
      </c>
      <c r="D934" s="26">
        <v>43552</v>
      </c>
      <c r="E934" s="16" t="s">
        <v>639</v>
      </c>
      <c r="F934" s="66">
        <v>3000000</v>
      </c>
      <c r="G934" s="17"/>
      <c r="H934" s="18">
        <f t="shared" si="14"/>
        <v>3000000</v>
      </c>
    </row>
    <row r="935" spans="2:8" s="13" customFormat="1" hidden="1" x14ac:dyDescent="0.15">
      <c r="B935" s="15">
        <v>112003</v>
      </c>
      <c r="C935" s="16" t="s">
        <v>11</v>
      </c>
      <c r="D935" s="26">
        <v>43552</v>
      </c>
      <c r="E935" s="16" t="s">
        <v>639</v>
      </c>
      <c r="F935" s="66"/>
      <c r="G935" s="17">
        <v>-3000000</v>
      </c>
      <c r="H935" s="18">
        <f t="shared" si="14"/>
        <v>-3000000</v>
      </c>
    </row>
    <row r="936" spans="2:8" s="13" customFormat="1" hidden="1" x14ac:dyDescent="0.15">
      <c r="B936" s="15">
        <v>711035</v>
      </c>
      <c r="C936" s="16" t="s">
        <v>184</v>
      </c>
      <c r="D936" s="26">
        <v>43553</v>
      </c>
      <c r="E936" s="16" t="s">
        <v>341</v>
      </c>
      <c r="F936" s="66">
        <v>7500000</v>
      </c>
      <c r="G936" s="17"/>
      <c r="H936" s="18">
        <f t="shared" si="14"/>
        <v>7500000</v>
      </c>
    </row>
    <row r="937" spans="2:8" s="13" customFormat="1" hidden="1" x14ac:dyDescent="0.15">
      <c r="B937" s="15">
        <v>811035</v>
      </c>
      <c r="C937" s="16" t="s">
        <v>194</v>
      </c>
      <c r="D937" s="26">
        <v>43553</v>
      </c>
      <c r="E937" s="16" t="s">
        <v>341</v>
      </c>
      <c r="F937" s="66">
        <v>7500000</v>
      </c>
      <c r="G937" s="17"/>
      <c r="H937" s="18">
        <f t="shared" si="14"/>
        <v>7500000</v>
      </c>
    </row>
    <row r="938" spans="2:8" s="13" customFormat="1" hidden="1" x14ac:dyDescent="0.15">
      <c r="B938" s="15">
        <v>112003</v>
      </c>
      <c r="C938" s="16" t="s">
        <v>11</v>
      </c>
      <c r="D938" s="26">
        <v>43553</v>
      </c>
      <c r="E938" s="16" t="s">
        <v>341</v>
      </c>
      <c r="F938" s="66"/>
      <c r="G938" s="17">
        <v>-15000000</v>
      </c>
      <c r="H938" s="18">
        <f t="shared" si="14"/>
        <v>-15000000</v>
      </c>
    </row>
    <row r="939" spans="2:8" s="13" customFormat="1" hidden="1" x14ac:dyDescent="0.15">
      <c r="B939" s="15">
        <v>112003</v>
      </c>
      <c r="C939" s="16" t="s">
        <v>11</v>
      </c>
      <c r="D939" s="26">
        <v>43553</v>
      </c>
      <c r="E939" s="16" t="s">
        <v>640</v>
      </c>
      <c r="F939" s="66">
        <v>24916250</v>
      </c>
      <c r="G939" s="17"/>
      <c r="H939" s="18">
        <f t="shared" si="14"/>
        <v>24916250</v>
      </c>
    </row>
    <row r="940" spans="2:8" s="13" customFormat="1" hidden="1" x14ac:dyDescent="0.15">
      <c r="B940" s="15">
        <v>122001</v>
      </c>
      <c r="C940" s="16" t="s">
        <v>18</v>
      </c>
      <c r="D940" s="26">
        <v>43553</v>
      </c>
      <c r="E940" s="16" t="s">
        <v>640</v>
      </c>
      <c r="F940" s="66"/>
      <c r="G940" s="17">
        <v>-24916250</v>
      </c>
      <c r="H940" s="18">
        <f t="shared" si="14"/>
        <v>-24916250</v>
      </c>
    </row>
    <row r="941" spans="2:8" s="13" customFormat="1" hidden="1" x14ac:dyDescent="0.15">
      <c r="B941" s="15">
        <v>611002</v>
      </c>
      <c r="C941" s="16" t="s">
        <v>141</v>
      </c>
      <c r="D941" s="26">
        <v>43553</v>
      </c>
      <c r="E941" s="16" t="s">
        <v>641</v>
      </c>
      <c r="F941" s="66">
        <v>1020000</v>
      </c>
      <c r="G941" s="17"/>
      <c r="H941" s="18">
        <f t="shared" si="14"/>
        <v>1020000</v>
      </c>
    </row>
    <row r="942" spans="2:8" s="13" customFormat="1" hidden="1" x14ac:dyDescent="0.15">
      <c r="B942" s="15">
        <v>611012</v>
      </c>
      <c r="C942" s="16" t="s">
        <v>151</v>
      </c>
      <c r="D942" s="26">
        <v>43553</v>
      </c>
      <c r="E942" s="16" t="s">
        <v>642</v>
      </c>
      <c r="F942" s="66">
        <v>1035000</v>
      </c>
      <c r="G942" s="17"/>
      <c r="H942" s="18">
        <f t="shared" si="14"/>
        <v>1035000</v>
      </c>
    </row>
    <row r="943" spans="2:8" s="13" customFormat="1" hidden="1" x14ac:dyDescent="0.15">
      <c r="B943" s="15">
        <v>112003</v>
      </c>
      <c r="C943" s="16" t="s">
        <v>11</v>
      </c>
      <c r="D943" s="26">
        <v>43553</v>
      </c>
      <c r="E943" s="16" t="s">
        <v>508</v>
      </c>
      <c r="F943" s="66"/>
      <c r="G943" s="17">
        <v>-2055000</v>
      </c>
      <c r="H943" s="18">
        <f t="shared" si="14"/>
        <v>-2055000</v>
      </c>
    </row>
    <row r="944" spans="2:8" s="13" customFormat="1" hidden="1" x14ac:dyDescent="0.15">
      <c r="B944" s="15">
        <v>912004</v>
      </c>
      <c r="C944" s="16" t="s">
        <v>205</v>
      </c>
      <c r="D944" s="26">
        <v>43553</v>
      </c>
      <c r="E944" s="16" t="s">
        <v>404</v>
      </c>
      <c r="F944" s="66">
        <v>5000</v>
      </c>
      <c r="G944" s="17"/>
      <c r="H944" s="18">
        <f t="shared" si="14"/>
        <v>5000</v>
      </c>
    </row>
    <row r="945" spans="2:8" s="13" customFormat="1" hidden="1" x14ac:dyDescent="0.15">
      <c r="B945" s="15">
        <v>112003</v>
      </c>
      <c r="C945" s="16" t="s">
        <v>11</v>
      </c>
      <c r="D945" s="26">
        <v>43553</v>
      </c>
      <c r="E945" s="16" t="s">
        <v>404</v>
      </c>
      <c r="F945" s="66"/>
      <c r="G945" s="17">
        <v>-5000</v>
      </c>
      <c r="H945" s="18">
        <f t="shared" si="14"/>
        <v>-5000</v>
      </c>
    </row>
    <row r="946" spans="2:8" s="13" customFormat="1" hidden="1" x14ac:dyDescent="0.15">
      <c r="B946" s="15">
        <v>912004</v>
      </c>
      <c r="C946" s="16" t="s">
        <v>205</v>
      </c>
      <c r="D946" s="26">
        <v>43555</v>
      </c>
      <c r="E946" s="16" t="s">
        <v>501</v>
      </c>
      <c r="F946" s="66">
        <v>30000</v>
      </c>
      <c r="G946" s="17"/>
      <c r="H946" s="18">
        <f t="shared" si="14"/>
        <v>30000</v>
      </c>
    </row>
    <row r="947" spans="2:8" s="13" customFormat="1" hidden="1" x14ac:dyDescent="0.15">
      <c r="B947" s="15">
        <v>112003</v>
      </c>
      <c r="C947" s="16" t="s">
        <v>11</v>
      </c>
      <c r="D947" s="26">
        <v>43555</v>
      </c>
      <c r="E947" s="16" t="s">
        <v>501</v>
      </c>
      <c r="F947" s="66"/>
      <c r="G947" s="17">
        <v>-30000</v>
      </c>
      <c r="H947" s="18">
        <f t="shared" si="14"/>
        <v>-30000</v>
      </c>
    </row>
    <row r="948" spans="2:8" s="13" customFormat="1" hidden="1" x14ac:dyDescent="0.15">
      <c r="B948" s="15">
        <v>112002</v>
      </c>
      <c r="C948" s="16" t="s">
        <v>10</v>
      </c>
      <c r="D948" s="26">
        <v>43525</v>
      </c>
      <c r="E948" s="16" t="s">
        <v>643</v>
      </c>
      <c r="F948" s="66">
        <v>29520.54</v>
      </c>
      <c r="G948" s="17"/>
      <c r="H948" s="18">
        <f t="shared" si="14"/>
        <v>29520.54</v>
      </c>
    </row>
    <row r="949" spans="2:8" s="13" customFormat="1" hidden="1" x14ac:dyDescent="0.15">
      <c r="B949" s="15">
        <v>112001</v>
      </c>
      <c r="C949" s="16" t="s">
        <v>9</v>
      </c>
      <c r="D949" s="26">
        <v>43525</v>
      </c>
      <c r="E949" s="16" t="s">
        <v>643</v>
      </c>
      <c r="F949" s="66"/>
      <c r="G949" s="17">
        <v>-29520.54</v>
      </c>
      <c r="H949" s="18">
        <f t="shared" si="14"/>
        <v>-29520.54</v>
      </c>
    </row>
    <row r="950" spans="2:8" s="13" customFormat="1" hidden="1" x14ac:dyDescent="0.15">
      <c r="B950" s="15">
        <v>112001</v>
      </c>
      <c r="C950" s="16" t="s">
        <v>9</v>
      </c>
      <c r="D950" s="26">
        <v>43532</v>
      </c>
      <c r="E950" s="16" t="s">
        <v>644</v>
      </c>
      <c r="F950" s="66">
        <v>426745000</v>
      </c>
      <c r="G950" s="17"/>
      <c r="H950" s="18">
        <f t="shared" si="14"/>
        <v>426745000</v>
      </c>
    </row>
    <row r="951" spans="2:8" s="13" customFormat="1" hidden="1" x14ac:dyDescent="0.15">
      <c r="B951" s="15">
        <v>112002</v>
      </c>
      <c r="C951" s="16" t="s">
        <v>10</v>
      </c>
      <c r="D951" s="26">
        <v>43532</v>
      </c>
      <c r="E951" s="16" t="s">
        <v>644</v>
      </c>
      <c r="F951" s="66"/>
      <c r="G951" s="17">
        <v>-426745000</v>
      </c>
      <c r="H951" s="18">
        <f t="shared" si="14"/>
        <v>-426745000</v>
      </c>
    </row>
    <row r="952" spans="2:8" s="13" customFormat="1" hidden="1" x14ac:dyDescent="0.15">
      <c r="B952" s="15">
        <v>611002</v>
      </c>
      <c r="C952" s="16" t="s">
        <v>141</v>
      </c>
      <c r="D952" s="26">
        <v>43539</v>
      </c>
      <c r="E952" s="16" t="s">
        <v>645</v>
      </c>
      <c r="F952" s="66">
        <v>1465100</v>
      </c>
      <c r="G952" s="17"/>
      <c r="H952" s="18">
        <f t="shared" si="14"/>
        <v>1465100</v>
      </c>
    </row>
    <row r="953" spans="2:8" s="13" customFormat="1" hidden="1" x14ac:dyDescent="0.15">
      <c r="B953" s="15">
        <v>611012</v>
      </c>
      <c r="C953" s="16" t="s">
        <v>151</v>
      </c>
      <c r="D953" s="26">
        <v>43539</v>
      </c>
      <c r="E953" s="16" t="s">
        <v>646</v>
      </c>
      <c r="F953" s="66">
        <v>990000</v>
      </c>
      <c r="G953" s="17"/>
      <c r="H953" s="18">
        <f t="shared" si="14"/>
        <v>990000</v>
      </c>
    </row>
    <row r="954" spans="2:8" s="13" customFormat="1" hidden="1" x14ac:dyDescent="0.15">
      <c r="B954" s="15">
        <v>112001</v>
      </c>
      <c r="C954" s="16" t="s">
        <v>9</v>
      </c>
      <c r="D954" s="26">
        <v>43539</v>
      </c>
      <c r="E954" s="16" t="s">
        <v>647</v>
      </c>
      <c r="F954" s="66"/>
      <c r="G954" s="17">
        <v>-2455100</v>
      </c>
      <c r="H954" s="18">
        <f t="shared" si="14"/>
        <v>-2455100</v>
      </c>
    </row>
    <row r="955" spans="2:8" s="13" customFormat="1" hidden="1" x14ac:dyDescent="0.15">
      <c r="B955" s="15">
        <v>611002</v>
      </c>
      <c r="C955" s="16" t="s">
        <v>141</v>
      </c>
      <c r="D955" s="26">
        <v>43539</v>
      </c>
      <c r="E955" s="16" t="s">
        <v>648</v>
      </c>
      <c r="F955" s="66">
        <v>909700</v>
      </c>
      <c r="G955" s="17"/>
      <c r="H955" s="18">
        <f t="shared" si="14"/>
        <v>909700</v>
      </c>
    </row>
    <row r="956" spans="2:8" s="13" customFormat="1" hidden="1" x14ac:dyDescent="0.15">
      <c r="B956" s="15">
        <v>611012</v>
      </c>
      <c r="C956" s="16" t="s">
        <v>151</v>
      </c>
      <c r="D956" s="26">
        <v>43539</v>
      </c>
      <c r="E956" s="16" t="s">
        <v>649</v>
      </c>
      <c r="F956" s="66">
        <v>990000</v>
      </c>
      <c r="G956" s="17"/>
      <c r="H956" s="18">
        <f t="shared" si="14"/>
        <v>990000</v>
      </c>
    </row>
    <row r="957" spans="2:8" s="13" customFormat="1" hidden="1" x14ac:dyDescent="0.15">
      <c r="B957" s="15">
        <v>112001</v>
      </c>
      <c r="C957" s="16" t="s">
        <v>9</v>
      </c>
      <c r="D957" s="26">
        <v>43539</v>
      </c>
      <c r="E957" s="16" t="s">
        <v>647</v>
      </c>
      <c r="F957" s="66"/>
      <c r="G957" s="17">
        <v>-1899700</v>
      </c>
      <c r="H957" s="18">
        <f t="shared" si="14"/>
        <v>-1899700</v>
      </c>
    </row>
    <row r="958" spans="2:8" s="13" customFormat="1" hidden="1" x14ac:dyDescent="0.15">
      <c r="B958" s="15">
        <v>711005</v>
      </c>
      <c r="C958" s="16" t="s">
        <v>144</v>
      </c>
      <c r="D958" s="26">
        <v>43539</v>
      </c>
      <c r="E958" s="16" t="s">
        <v>650</v>
      </c>
      <c r="F958" s="66">
        <v>22097468</v>
      </c>
      <c r="G958" s="17"/>
      <c r="H958" s="18">
        <f t="shared" si="14"/>
        <v>22097468</v>
      </c>
    </row>
    <row r="959" spans="2:8" s="13" customFormat="1" hidden="1" x14ac:dyDescent="0.15">
      <c r="B959" s="15">
        <v>112001</v>
      </c>
      <c r="C959" s="16" t="s">
        <v>9</v>
      </c>
      <c r="D959" s="26">
        <v>43539</v>
      </c>
      <c r="E959" s="16" t="s">
        <v>650</v>
      </c>
      <c r="F959" s="66"/>
      <c r="G959" s="17">
        <v>-22097468</v>
      </c>
      <c r="H959" s="18">
        <f t="shared" si="14"/>
        <v>-22097468</v>
      </c>
    </row>
    <row r="960" spans="2:8" s="13" customFormat="1" hidden="1" x14ac:dyDescent="0.15">
      <c r="B960" s="15">
        <v>112001</v>
      </c>
      <c r="C960" s="16" t="s">
        <v>9</v>
      </c>
      <c r="D960" s="26">
        <v>43539</v>
      </c>
      <c r="E960" s="16" t="s">
        <v>651</v>
      </c>
      <c r="F960" s="66">
        <v>2849000</v>
      </c>
      <c r="G960" s="17"/>
      <c r="H960" s="18">
        <f t="shared" si="14"/>
        <v>2849000</v>
      </c>
    </row>
    <row r="961" spans="2:8" s="13" customFormat="1" hidden="1" x14ac:dyDescent="0.15">
      <c r="B961" s="15">
        <v>112002</v>
      </c>
      <c r="C961" s="16" t="s">
        <v>10</v>
      </c>
      <c r="D961" s="26">
        <v>43539</v>
      </c>
      <c r="E961" s="16" t="s">
        <v>651</v>
      </c>
      <c r="F961" s="66"/>
      <c r="G961" s="17">
        <v>-2849000</v>
      </c>
      <c r="H961" s="18">
        <f t="shared" si="14"/>
        <v>-2849000</v>
      </c>
    </row>
    <row r="962" spans="2:8" s="13" customFormat="1" hidden="1" x14ac:dyDescent="0.15">
      <c r="B962" s="15">
        <v>112001</v>
      </c>
      <c r="C962" s="16" t="s">
        <v>9</v>
      </c>
      <c r="D962" s="26">
        <v>43542</v>
      </c>
      <c r="E962" s="16" t="s">
        <v>652</v>
      </c>
      <c r="F962" s="66">
        <v>15000</v>
      </c>
      <c r="G962" s="17"/>
      <c r="H962" s="18">
        <f t="shared" si="14"/>
        <v>15000</v>
      </c>
    </row>
    <row r="963" spans="2:8" s="13" customFormat="1" hidden="1" x14ac:dyDescent="0.15">
      <c r="B963" s="15">
        <v>911004</v>
      </c>
      <c r="C963" s="16" t="s">
        <v>200</v>
      </c>
      <c r="D963" s="26">
        <v>43542</v>
      </c>
      <c r="E963" s="16" t="s">
        <v>652</v>
      </c>
      <c r="F963" s="66"/>
      <c r="G963" s="17">
        <v>-15000</v>
      </c>
      <c r="H963" s="18">
        <f t="shared" si="14"/>
        <v>-15000</v>
      </c>
    </row>
    <row r="964" spans="2:8" s="13" customFormat="1" hidden="1" x14ac:dyDescent="0.15">
      <c r="B964" s="15">
        <v>112001</v>
      </c>
      <c r="C964" s="16" t="s">
        <v>9</v>
      </c>
      <c r="D964" s="26">
        <v>43544</v>
      </c>
      <c r="E964" s="16" t="s">
        <v>651</v>
      </c>
      <c r="F964" s="66">
        <v>3239977</v>
      </c>
      <c r="G964" s="17"/>
      <c r="H964" s="18">
        <f t="shared" si="14"/>
        <v>3239977</v>
      </c>
    </row>
    <row r="965" spans="2:8" s="13" customFormat="1" hidden="1" x14ac:dyDescent="0.15">
      <c r="B965" s="15">
        <v>112002</v>
      </c>
      <c r="C965" s="16" t="s">
        <v>10</v>
      </c>
      <c r="D965" s="26">
        <v>43544</v>
      </c>
      <c r="E965" s="16" t="s">
        <v>651</v>
      </c>
      <c r="F965" s="66"/>
      <c r="G965" s="17">
        <v>-3239977</v>
      </c>
      <c r="H965" s="18">
        <f t="shared" si="14"/>
        <v>-3239977</v>
      </c>
    </row>
    <row r="966" spans="2:8" s="13" customFormat="1" hidden="1" x14ac:dyDescent="0.15">
      <c r="B966" s="15">
        <v>112001</v>
      </c>
      <c r="C966" s="16" t="s">
        <v>9</v>
      </c>
      <c r="D966" s="26">
        <v>43549</v>
      </c>
      <c r="E966" s="16" t="s">
        <v>651</v>
      </c>
      <c r="F966" s="66">
        <v>1998000</v>
      </c>
      <c r="G966" s="17"/>
      <c r="H966" s="18">
        <f t="shared" si="14"/>
        <v>1998000</v>
      </c>
    </row>
    <row r="967" spans="2:8" s="13" customFormat="1" hidden="1" x14ac:dyDescent="0.15">
      <c r="B967" s="15">
        <v>112002</v>
      </c>
      <c r="C967" s="16" t="s">
        <v>10</v>
      </c>
      <c r="D967" s="26">
        <v>43549</v>
      </c>
      <c r="E967" s="16" t="s">
        <v>651</v>
      </c>
      <c r="F967" s="66"/>
      <c r="G967" s="17">
        <v>-1998000</v>
      </c>
      <c r="H967" s="18">
        <f t="shared" si="14"/>
        <v>-1998000</v>
      </c>
    </row>
    <row r="968" spans="2:8" s="13" customFormat="1" hidden="1" x14ac:dyDescent="0.15">
      <c r="B968" s="15">
        <v>112001</v>
      </c>
      <c r="C968" s="16" t="s">
        <v>9</v>
      </c>
      <c r="D968" s="26">
        <v>43550</v>
      </c>
      <c r="E968" s="16" t="s">
        <v>651</v>
      </c>
      <c r="F968" s="66">
        <v>42325000</v>
      </c>
      <c r="G968" s="17"/>
      <c r="H968" s="18">
        <f t="shared" si="14"/>
        <v>42325000</v>
      </c>
    </row>
    <row r="969" spans="2:8" s="13" customFormat="1" hidden="1" x14ac:dyDescent="0.15">
      <c r="B969" s="15">
        <v>112002</v>
      </c>
      <c r="C969" s="16" t="s">
        <v>10</v>
      </c>
      <c r="D969" s="26">
        <v>43550</v>
      </c>
      <c r="E969" s="16" t="s">
        <v>651</v>
      </c>
      <c r="F969" s="66"/>
      <c r="G969" s="17">
        <v>-42325000</v>
      </c>
      <c r="H969" s="18">
        <f t="shared" si="14"/>
        <v>-42325000</v>
      </c>
    </row>
    <row r="970" spans="2:8" s="13" customFormat="1" hidden="1" x14ac:dyDescent="0.15">
      <c r="B970" s="15">
        <v>912004</v>
      </c>
      <c r="C970" s="16" t="s">
        <v>205</v>
      </c>
      <c r="D970" s="26">
        <v>43555</v>
      </c>
      <c r="E970" s="16" t="s">
        <v>501</v>
      </c>
      <c r="F970" s="66">
        <v>12500</v>
      </c>
      <c r="G970" s="17"/>
      <c r="H970" s="18">
        <f t="shared" si="14"/>
        <v>12500</v>
      </c>
    </row>
    <row r="971" spans="2:8" s="13" customFormat="1" hidden="1" x14ac:dyDescent="0.15">
      <c r="B971" s="15">
        <v>112001</v>
      </c>
      <c r="C971" s="16" t="s">
        <v>9</v>
      </c>
      <c r="D971" s="26">
        <v>43555</v>
      </c>
      <c r="E971" s="16" t="s">
        <v>501</v>
      </c>
      <c r="F971" s="66"/>
      <c r="G971" s="17">
        <v>-12500</v>
      </c>
      <c r="H971" s="18">
        <f t="shared" si="14"/>
        <v>-12500</v>
      </c>
    </row>
    <row r="972" spans="2:8" s="13" customFormat="1" hidden="1" x14ac:dyDescent="0.15">
      <c r="B972" s="15">
        <v>112001</v>
      </c>
      <c r="C972" s="16" t="s">
        <v>9</v>
      </c>
      <c r="D972" s="26">
        <v>43555</v>
      </c>
      <c r="E972" s="16" t="s">
        <v>653</v>
      </c>
      <c r="F972" s="66">
        <v>2539397.09</v>
      </c>
      <c r="G972" s="17"/>
      <c r="H972" s="18">
        <f t="shared" si="14"/>
        <v>2539397.09</v>
      </c>
    </row>
    <row r="973" spans="2:8" s="13" customFormat="1" hidden="1" x14ac:dyDescent="0.15">
      <c r="B973" s="15">
        <v>911001</v>
      </c>
      <c r="C973" s="16" t="s">
        <v>197</v>
      </c>
      <c r="D973" s="26">
        <v>43555</v>
      </c>
      <c r="E973" s="16" t="s">
        <v>653</v>
      </c>
      <c r="F973" s="66"/>
      <c r="G973" s="17">
        <v>-2539397.09</v>
      </c>
      <c r="H973" s="18">
        <f t="shared" si="14"/>
        <v>-2539397.09</v>
      </c>
    </row>
    <row r="974" spans="2:8" s="13" customFormat="1" hidden="1" x14ac:dyDescent="0.15">
      <c r="B974" s="15">
        <v>912005</v>
      </c>
      <c r="C974" s="16" t="s">
        <v>206</v>
      </c>
      <c r="D974" s="26">
        <v>43555</v>
      </c>
      <c r="E974" s="16" t="s">
        <v>524</v>
      </c>
      <c r="F974" s="66">
        <v>507879.42</v>
      </c>
      <c r="G974" s="17"/>
      <c r="H974" s="18">
        <f t="shared" si="14"/>
        <v>507879.42</v>
      </c>
    </row>
    <row r="975" spans="2:8" s="13" customFormat="1" hidden="1" x14ac:dyDescent="0.15">
      <c r="B975" s="15">
        <v>112001</v>
      </c>
      <c r="C975" s="16" t="s">
        <v>9</v>
      </c>
      <c r="D975" s="26">
        <v>43555</v>
      </c>
      <c r="E975" s="16" t="s">
        <v>524</v>
      </c>
      <c r="F975" s="66"/>
      <c r="G975" s="17">
        <v>-507879.42</v>
      </c>
      <c r="H975" s="18">
        <f t="shared" si="14"/>
        <v>-507879.42</v>
      </c>
    </row>
    <row r="976" spans="2:8" s="13" customFormat="1" hidden="1" x14ac:dyDescent="0.15">
      <c r="B976" s="15">
        <v>112002</v>
      </c>
      <c r="C976" s="16" t="s">
        <v>10</v>
      </c>
      <c r="D976" s="26">
        <v>43532</v>
      </c>
      <c r="E976" s="16" t="s">
        <v>654</v>
      </c>
      <c r="F976" s="66">
        <v>426745000</v>
      </c>
      <c r="G976" s="17"/>
      <c r="H976" s="18">
        <f t="shared" si="14"/>
        <v>426745000</v>
      </c>
    </row>
    <row r="977" spans="2:8" s="13" customFormat="1" hidden="1" x14ac:dyDescent="0.15">
      <c r="B977" s="15">
        <v>215001</v>
      </c>
      <c r="C977" s="16" t="s">
        <v>97</v>
      </c>
      <c r="D977" s="26">
        <v>43532</v>
      </c>
      <c r="E977" s="16" t="s">
        <v>654</v>
      </c>
      <c r="F977" s="66"/>
      <c r="G977" s="17">
        <v>-426745000</v>
      </c>
      <c r="H977" s="18">
        <f t="shared" si="14"/>
        <v>-426745000</v>
      </c>
    </row>
    <row r="978" spans="2:8" s="13" customFormat="1" hidden="1" x14ac:dyDescent="0.15">
      <c r="B978" s="15">
        <v>112002</v>
      </c>
      <c r="C978" s="16" t="s">
        <v>10</v>
      </c>
      <c r="D978" s="26">
        <v>43539</v>
      </c>
      <c r="E978" s="16" t="s">
        <v>655</v>
      </c>
      <c r="F978" s="66">
        <v>2849000</v>
      </c>
      <c r="G978" s="17"/>
      <c r="H978" s="18">
        <f t="shared" si="14"/>
        <v>2849000</v>
      </c>
    </row>
    <row r="979" spans="2:8" s="13" customFormat="1" hidden="1" x14ac:dyDescent="0.15">
      <c r="B979" s="15">
        <v>122001</v>
      </c>
      <c r="C979" s="16" t="s">
        <v>18</v>
      </c>
      <c r="D979" s="26">
        <v>43539</v>
      </c>
      <c r="E979" s="16" t="s">
        <v>655</v>
      </c>
      <c r="F979" s="66"/>
      <c r="G979" s="17">
        <v>-2849000</v>
      </c>
      <c r="H979" s="18">
        <f t="shared" si="14"/>
        <v>-2849000</v>
      </c>
    </row>
    <row r="980" spans="2:8" s="13" customFormat="1" hidden="1" x14ac:dyDescent="0.15">
      <c r="B980" s="15">
        <v>112002</v>
      </c>
      <c r="C980" s="16" t="s">
        <v>10</v>
      </c>
      <c r="D980" s="26">
        <v>43544</v>
      </c>
      <c r="E980" s="16" t="s">
        <v>656</v>
      </c>
      <c r="F980" s="66">
        <v>3239977</v>
      </c>
      <c r="G980" s="17"/>
      <c r="H980" s="18">
        <f t="shared" si="14"/>
        <v>3239977</v>
      </c>
    </row>
    <row r="981" spans="2:8" s="13" customFormat="1" hidden="1" x14ac:dyDescent="0.15">
      <c r="B981" s="15">
        <v>122001</v>
      </c>
      <c r="C981" s="16" t="s">
        <v>18</v>
      </c>
      <c r="D981" s="26">
        <v>43544</v>
      </c>
      <c r="E981" s="16" t="s">
        <v>656</v>
      </c>
      <c r="F981" s="66"/>
      <c r="G981" s="17">
        <v>-3239977</v>
      </c>
      <c r="H981" s="18">
        <f t="shared" si="14"/>
        <v>-3239977</v>
      </c>
    </row>
    <row r="982" spans="2:8" s="13" customFormat="1" hidden="1" x14ac:dyDescent="0.15">
      <c r="B982" s="15">
        <v>112002</v>
      </c>
      <c r="C982" s="16" t="s">
        <v>10</v>
      </c>
      <c r="D982" s="26">
        <v>43544</v>
      </c>
      <c r="E982" s="16" t="s">
        <v>657</v>
      </c>
      <c r="F982" s="66">
        <v>2000000</v>
      </c>
      <c r="G982" s="17"/>
      <c r="H982" s="18">
        <f t="shared" si="14"/>
        <v>2000000</v>
      </c>
    </row>
    <row r="983" spans="2:8" s="13" customFormat="1" hidden="1" x14ac:dyDescent="0.15">
      <c r="B983" s="15">
        <v>122001</v>
      </c>
      <c r="C983" s="16" t="s">
        <v>18</v>
      </c>
      <c r="D983" s="26">
        <v>43544</v>
      </c>
      <c r="E983" s="16" t="s">
        <v>657</v>
      </c>
      <c r="F983" s="66"/>
      <c r="G983" s="17">
        <v>-2000000</v>
      </c>
      <c r="H983" s="18">
        <f t="shared" si="14"/>
        <v>-2000000</v>
      </c>
    </row>
    <row r="984" spans="2:8" s="13" customFormat="1" hidden="1" x14ac:dyDescent="0.15">
      <c r="B984" s="15">
        <v>912004</v>
      </c>
      <c r="C984" s="16" t="s">
        <v>205</v>
      </c>
      <c r="D984" s="26">
        <v>43549</v>
      </c>
      <c r="E984" s="16" t="s">
        <v>658</v>
      </c>
      <c r="F984" s="66">
        <v>2000</v>
      </c>
      <c r="G984" s="17"/>
      <c r="H984" s="18">
        <f t="shared" si="14"/>
        <v>2000</v>
      </c>
    </row>
    <row r="985" spans="2:8" s="13" customFormat="1" hidden="1" x14ac:dyDescent="0.15">
      <c r="B985" s="15">
        <v>112002</v>
      </c>
      <c r="C985" s="16" t="s">
        <v>10</v>
      </c>
      <c r="D985" s="26">
        <v>43549</v>
      </c>
      <c r="E985" s="16" t="s">
        <v>658</v>
      </c>
      <c r="F985" s="66"/>
      <c r="G985" s="17">
        <v>-2000</v>
      </c>
      <c r="H985" s="18">
        <f t="shared" si="14"/>
        <v>-2000</v>
      </c>
    </row>
    <row r="986" spans="2:8" s="13" customFormat="1" hidden="1" x14ac:dyDescent="0.15">
      <c r="B986" s="15">
        <v>112002</v>
      </c>
      <c r="C986" s="16" t="s">
        <v>10</v>
      </c>
      <c r="D986" s="26">
        <v>43549</v>
      </c>
      <c r="E986" s="16" t="s">
        <v>659</v>
      </c>
      <c r="F986" s="66">
        <v>42325000</v>
      </c>
      <c r="G986" s="17"/>
      <c r="H986" s="18">
        <f t="shared" si="14"/>
        <v>42325000</v>
      </c>
    </row>
    <row r="987" spans="2:8" s="13" customFormat="1" hidden="1" x14ac:dyDescent="0.15">
      <c r="B987" s="15">
        <v>122001</v>
      </c>
      <c r="C987" s="16" t="s">
        <v>18</v>
      </c>
      <c r="D987" s="26">
        <v>43549</v>
      </c>
      <c r="E987" s="16" t="s">
        <v>659</v>
      </c>
      <c r="F987" s="66"/>
      <c r="G987" s="17">
        <v>-42325000</v>
      </c>
      <c r="H987" s="18">
        <f t="shared" si="14"/>
        <v>-42325000</v>
      </c>
    </row>
    <row r="988" spans="2:8" s="13" customFormat="1" hidden="1" x14ac:dyDescent="0.15">
      <c r="B988" s="15">
        <v>912004</v>
      </c>
      <c r="C988" s="16" t="s">
        <v>205</v>
      </c>
      <c r="D988" s="26">
        <v>43555</v>
      </c>
      <c r="E988" s="16" t="s">
        <v>501</v>
      </c>
      <c r="F988" s="66">
        <v>25000</v>
      </c>
      <c r="G988" s="17"/>
      <c r="H988" s="18">
        <f t="shared" si="14"/>
        <v>25000</v>
      </c>
    </row>
    <row r="989" spans="2:8" s="13" customFormat="1" hidden="1" x14ac:dyDescent="0.15">
      <c r="B989" s="15">
        <v>112002</v>
      </c>
      <c r="C989" s="16" t="s">
        <v>10</v>
      </c>
      <c r="D989" s="26">
        <v>43555</v>
      </c>
      <c r="E989" s="16" t="s">
        <v>501</v>
      </c>
      <c r="F989" s="66"/>
      <c r="G989" s="17">
        <v>-25000</v>
      </c>
      <c r="H989" s="18">
        <f t="shared" si="14"/>
        <v>-25000</v>
      </c>
    </row>
    <row r="990" spans="2:8" s="13" customFormat="1" hidden="1" x14ac:dyDescent="0.15">
      <c r="B990" s="15">
        <v>112002</v>
      </c>
      <c r="C990" s="16" t="s">
        <v>10</v>
      </c>
      <c r="D990" s="26">
        <v>43555</v>
      </c>
      <c r="E990" s="16" t="s">
        <v>660</v>
      </c>
      <c r="F990" s="66">
        <v>2054.79</v>
      </c>
      <c r="G990" s="17"/>
      <c r="H990" s="18">
        <f t="shared" si="14"/>
        <v>2054.79</v>
      </c>
    </row>
    <row r="991" spans="2:8" s="13" customFormat="1" hidden="1" x14ac:dyDescent="0.15">
      <c r="B991" s="15">
        <v>911001</v>
      </c>
      <c r="C991" s="16" t="s">
        <v>197</v>
      </c>
      <c r="D991" s="26">
        <v>43555</v>
      </c>
      <c r="E991" s="16" t="s">
        <v>660</v>
      </c>
      <c r="F991" s="66"/>
      <c r="G991" s="17">
        <v>-2054.79</v>
      </c>
      <c r="H991" s="18">
        <f t="shared" si="14"/>
        <v>-2054.79</v>
      </c>
    </row>
    <row r="992" spans="2:8" s="13" customFormat="1" hidden="1" x14ac:dyDescent="0.15">
      <c r="B992" s="15">
        <v>912005</v>
      </c>
      <c r="C992" s="16" t="s">
        <v>206</v>
      </c>
      <c r="D992" s="26">
        <v>43555</v>
      </c>
      <c r="E992" s="16" t="s">
        <v>524</v>
      </c>
      <c r="F992" s="66">
        <v>410.96</v>
      </c>
      <c r="G992" s="17"/>
      <c r="H992" s="18">
        <f t="shared" ref="H992:H1055" si="15">F992+G992</f>
        <v>410.96</v>
      </c>
    </row>
    <row r="993" spans="2:10" s="13" customFormat="1" hidden="1" x14ac:dyDescent="0.15">
      <c r="B993" s="15">
        <v>112002</v>
      </c>
      <c r="C993" s="16" t="s">
        <v>10</v>
      </c>
      <c r="D993" s="26">
        <v>43555</v>
      </c>
      <c r="E993" s="16" t="s">
        <v>524</v>
      </c>
      <c r="F993" s="66"/>
      <c r="G993" s="17">
        <v>-410.96</v>
      </c>
      <c r="H993" s="18">
        <f t="shared" si="15"/>
        <v>-410.96</v>
      </c>
    </row>
    <row r="994" spans="2:10" s="13" customFormat="1" hidden="1" x14ac:dyDescent="0.15">
      <c r="B994" s="15">
        <v>912004</v>
      </c>
      <c r="C994" s="16" t="s">
        <v>205</v>
      </c>
      <c r="D994" s="26">
        <v>43555</v>
      </c>
      <c r="E994" s="16" t="s">
        <v>661</v>
      </c>
      <c r="F994" s="66">
        <v>6000</v>
      </c>
      <c r="G994" s="17"/>
      <c r="H994" s="18">
        <f t="shared" si="15"/>
        <v>6000</v>
      </c>
    </row>
    <row r="995" spans="2:10" s="13" customFormat="1" hidden="1" x14ac:dyDescent="0.15">
      <c r="B995" s="15">
        <v>112002</v>
      </c>
      <c r="C995" s="16" t="s">
        <v>10</v>
      </c>
      <c r="D995" s="26">
        <v>43555</v>
      </c>
      <c r="E995" s="16" t="s">
        <v>661</v>
      </c>
      <c r="F995" s="66"/>
      <c r="G995" s="17">
        <v>-6000</v>
      </c>
      <c r="H995" s="18">
        <f t="shared" si="15"/>
        <v>-6000</v>
      </c>
    </row>
    <row r="996" spans="2:10" s="13" customFormat="1" hidden="1" x14ac:dyDescent="0.15">
      <c r="B996" s="15">
        <v>122001</v>
      </c>
      <c r="C996" s="16" t="s">
        <v>18</v>
      </c>
      <c r="D996" s="26">
        <v>43555</v>
      </c>
      <c r="E996" s="16" t="s">
        <v>662</v>
      </c>
      <c r="F996" s="66">
        <v>634937785.89999998</v>
      </c>
      <c r="G996" s="17"/>
      <c r="H996" s="18">
        <f t="shared" si="15"/>
        <v>634937785.89999998</v>
      </c>
    </row>
    <row r="997" spans="2:10" s="13" customFormat="1" hidden="1" x14ac:dyDescent="0.15">
      <c r="B997" s="15">
        <v>411003</v>
      </c>
      <c r="C997" s="16" t="s">
        <v>120</v>
      </c>
      <c r="D997" s="26">
        <v>43555</v>
      </c>
      <c r="E997" s="16" t="s">
        <v>664</v>
      </c>
      <c r="F997" s="66"/>
      <c r="G997" s="17">
        <v>-577216169</v>
      </c>
      <c r="H997" s="18">
        <f t="shared" si="15"/>
        <v>-577216169</v>
      </c>
      <c r="I997" s="62"/>
      <c r="J997" s="54">
        <f>G997+I997</f>
        <v>-577216169</v>
      </c>
    </row>
    <row r="998" spans="2:10" s="13" customFormat="1" hidden="1" x14ac:dyDescent="0.15">
      <c r="B998" s="15">
        <v>214005</v>
      </c>
      <c r="C998" s="16" t="s">
        <v>94</v>
      </c>
      <c r="D998" s="26">
        <v>43555</v>
      </c>
      <c r="E998" s="16" t="s">
        <v>1527</v>
      </c>
      <c r="F998" s="66"/>
      <c r="G998" s="17">
        <v>-57721616.900000006</v>
      </c>
      <c r="H998" s="18">
        <f t="shared" si="15"/>
        <v>-57721616.900000006</v>
      </c>
    </row>
    <row r="999" spans="2:10" s="13" customFormat="1" hidden="1" x14ac:dyDescent="0.15">
      <c r="B999" s="15">
        <v>511001</v>
      </c>
      <c r="C999" s="16" t="s">
        <v>134</v>
      </c>
      <c r="D999" s="26">
        <v>43555</v>
      </c>
      <c r="E999" s="16" t="s">
        <v>665</v>
      </c>
      <c r="F999" s="66">
        <v>337980111</v>
      </c>
      <c r="G999" s="17"/>
      <c r="H999" s="18">
        <f t="shared" si="15"/>
        <v>337980111</v>
      </c>
    </row>
    <row r="1000" spans="2:10" s="13" customFormat="1" hidden="1" x14ac:dyDescent="0.15">
      <c r="B1000" s="15">
        <v>136001</v>
      </c>
      <c r="C1000" s="16" t="s">
        <v>29</v>
      </c>
      <c r="D1000" s="26">
        <v>43555</v>
      </c>
      <c r="E1000" s="16" t="s">
        <v>665</v>
      </c>
      <c r="F1000" s="66"/>
      <c r="G1000" s="17">
        <v>-337980111</v>
      </c>
      <c r="H1000" s="18">
        <f t="shared" si="15"/>
        <v>-337980111</v>
      </c>
    </row>
    <row r="1001" spans="2:10" s="13" customFormat="1" hidden="1" x14ac:dyDescent="0.15">
      <c r="B1001" s="15">
        <v>136001</v>
      </c>
      <c r="C1001" s="16" t="s">
        <v>29</v>
      </c>
      <c r="D1001" s="26">
        <v>43555</v>
      </c>
      <c r="E1001" s="16" t="s">
        <v>666</v>
      </c>
      <c r="F1001" s="66">
        <v>343493500</v>
      </c>
      <c r="G1001" s="17"/>
      <c r="H1001" s="18">
        <f t="shared" si="15"/>
        <v>343493500</v>
      </c>
    </row>
    <row r="1002" spans="2:10" s="13" customFormat="1" hidden="1" x14ac:dyDescent="0.15">
      <c r="B1002" s="15">
        <v>212001</v>
      </c>
      <c r="C1002" s="16" t="s">
        <v>85</v>
      </c>
      <c r="D1002" s="26">
        <v>43555</v>
      </c>
      <c r="E1002" s="16" t="s">
        <v>666</v>
      </c>
      <c r="F1002" s="66"/>
      <c r="G1002" s="17">
        <v>-343493500</v>
      </c>
      <c r="H1002" s="18">
        <f t="shared" si="15"/>
        <v>-343493500</v>
      </c>
    </row>
    <row r="1003" spans="2:10" s="13" customFormat="1" hidden="1" x14ac:dyDescent="0.15">
      <c r="B1003" s="15">
        <v>811029</v>
      </c>
      <c r="C1003" s="16" t="s">
        <v>167</v>
      </c>
      <c r="D1003" s="26">
        <v>43555</v>
      </c>
      <c r="E1003" s="16" t="s">
        <v>667</v>
      </c>
      <c r="F1003" s="66">
        <v>0</v>
      </c>
      <c r="G1003" s="17"/>
      <c r="H1003" s="18">
        <f t="shared" si="15"/>
        <v>0</v>
      </c>
    </row>
    <row r="1004" spans="2:10" s="13" customFormat="1" hidden="1" x14ac:dyDescent="0.15">
      <c r="B1004" s="15">
        <v>811032</v>
      </c>
      <c r="C1004" s="16" t="s">
        <v>170</v>
      </c>
      <c r="D1004" s="26">
        <v>43555</v>
      </c>
      <c r="E1004" s="16" t="s">
        <v>667</v>
      </c>
      <c r="F1004" s="66">
        <v>27303179.895833332</v>
      </c>
      <c r="G1004" s="17"/>
      <c r="H1004" s="18">
        <f t="shared" si="15"/>
        <v>27303179.895833332</v>
      </c>
    </row>
    <row r="1005" spans="2:10" s="13" customFormat="1" hidden="1" x14ac:dyDescent="0.15">
      <c r="B1005" s="15">
        <v>811033</v>
      </c>
      <c r="C1005" s="16" t="s">
        <v>171</v>
      </c>
      <c r="D1005" s="26">
        <v>43555</v>
      </c>
      <c r="E1005" s="16" t="s">
        <v>667</v>
      </c>
      <c r="F1005" s="66">
        <v>520833.33333333331</v>
      </c>
      <c r="G1005" s="17"/>
      <c r="H1005" s="18">
        <f t="shared" si="15"/>
        <v>520833.33333333331</v>
      </c>
    </row>
    <row r="1006" spans="2:10" s="13" customFormat="1" hidden="1" x14ac:dyDescent="0.15">
      <c r="B1006" s="15">
        <v>611029</v>
      </c>
      <c r="C1006" s="16" t="s">
        <v>167</v>
      </c>
      <c r="D1006" s="26">
        <v>43555</v>
      </c>
      <c r="E1006" s="16" t="s">
        <v>667</v>
      </c>
      <c r="F1006" s="66">
        <v>0</v>
      </c>
      <c r="G1006" s="17"/>
      <c r="H1006" s="18">
        <f t="shared" si="15"/>
        <v>0</v>
      </c>
    </row>
    <row r="1007" spans="2:10" s="13" customFormat="1" hidden="1" x14ac:dyDescent="0.15">
      <c r="B1007" s="15">
        <v>611030</v>
      </c>
      <c r="C1007" s="16" t="s">
        <v>168</v>
      </c>
      <c r="D1007" s="26">
        <v>43555</v>
      </c>
      <c r="E1007" s="16" t="s">
        <v>667</v>
      </c>
      <c r="F1007" s="66">
        <v>4275125</v>
      </c>
      <c r="G1007" s="17"/>
      <c r="H1007" s="18">
        <f t="shared" si="15"/>
        <v>4275125</v>
      </c>
    </row>
    <row r="1008" spans="2:10" s="13" customFormat="1" hidden="1" x14ac:dyDescent="0.15">
      <c r="B1008" s="15">
        <v>611032</v>
      </c>
      <c r="C1008" s="16" t="s">
        <v>170</v>
      </c>
      <c r="D1008" s="26">
        <v>43555</v>
      </c>
      <c r="E1008" s="16" t="s">
        <v>667</v>
      </c>
      <c r="F1008" s="66">
        <v>0</v>
      </c>
      <c r="G1008" s="17"/>
      <c r="H1008" s="18">
        <f t="shared" si="15"/>
        <v>0</v>
      </c>
    </row>
    <row r="1009" spans="2:8" s="13" customFormat="1" hidden="1" x14ac:dyDescent="0.15">
      <c r="B1009" s="15">
        <v>611033</v>
      </c>
      <c r="C1009" s="16" t="s">
        <v>171</v>
      </c>
      <c r="D1009" s="26">
        <v>43555</v>
      </c>
      <c r="E1009" s="16" t="s">
        <v>667</v>
      </c>
      <c r="F1009" s="66">
        <v>2907196.9696969786</v>
      </c>
      <c r="G1009" s="17"/>
      <c r="H1009" s="18">
        <f t="shared" si="15"/>
        <v>2907196.9696969786</v>
      </c>
    </row>
    <row r="1010" spans="2:8" s="13" customFormat="1" hidden="1" x14ac:dyDescent="0.15">
      <c r="B1010" s="15">
        <v>171001</v>
      </c>
      <c r="C1010" s="16" t="s">
        <v>65</v>
      </c>
      <c r="D1010" s="26">
        <v>43555</v>
      </c>
      <c r="E1010" s="16" t="s">
        <v>667</v>
      </c>
      <c r="F1010" s="66"/>
      <c r="G1010" s="17">
        <v>0</v>
      </c>
      <c r="H1010" s="18">
        <f t="shared" si="15"/>
        <v>0</v>
      </c>
    </row>
    <row r="1011" spans="2:8" s="13" customFormat="1" hidden="1" x14ac:dyDescent="0.15">
      <c r="B1011" s="15">
        <v>173001</v>
      </c>
      <c r="C1011" s="16" t="s">
        <v>71</v>
      </c>
      <c r="D1011" s="26">
        <v>43555</v>
      </c>
      <c r="E1011" s="16" t="s">
        <v>667</v>
      </c>
      <c r="F1011" s="66"/>
      <c r="G1011" s="17">
        <v>-27303179.895833332</v>
      </c>
      <c r="H1011" s="18">
        <f t="shared" si="15"/>
        <v>-27303179.895833332</v>
      </c>
    </row>
    <row r="1012" spans="2:8" s="13" customFormat="1" hidden="1" x14ac:dyDescent="0.15">
      <c r="B1012" s="15">
        <v>175001</v>
      </c>
      <c r="C1012" s="16" t="s">
        <v>75</v>
      </c>
      <c r="D1012" s="26">
        <v>43555</v>
      </c>
      <c r="E1012" s="16" t="s">
        <v>667</v>
      </c>
      <c r="F1012" s="66"/>
      <c r="G1012" s="17">
        <v>-520833.33333333331</v>
      </c>
      <c r="H1012" s="18">
        <f t="shared" si="15"/>
        <v>-520833.33333333331</v>
      </c>
    </row>
    <row r="1013" spans="2:8" s="13" customFormat="1" hidden="1" x14ac:dyDescent="0.15">
      <c r="B1013" s="15">
        <v>171002</v>
      </c>
      <c r="C1013" s="16" t="s">
        <v>66</v>
      </c>
      <c r="D1013" s="26">
        <v>43555</v>
      </c>
      <c r="E1013" s="16" t="s">
        <v>667</v>
      </c>
      <c r="F1013" s="66"/>
      <c r="G1013" s="17">
        <v>0</v>
      </c>
      <c r="H1013" s="18">
        <f t="shared" si="15"/>
        <v>0</v>
      </c>
    </row>
    <row r="1014" spans="2:8" s="13" customFormat="1" hidden="1" x14ac:dyDescent="0.15">
      <c r="B1014" s="15">
        <v>172002</v>
      </c>
      <c r="C1014" s="16" t="s">
        <v>69</v>
      </c>
      <c r="D1014" s="26">
        <v>43555</v>
      </c>
      <c r="E1014" s="16" t="s">
        <v>667</v>
      </c>
      <c r="F1014" s="66"/>
      <c r="G1014" s="17">
        <v>-4275125</v>
      </c>
      <c r="H1014" s="18">
        <f t="shared" si="15"/>
        <v>-4275125</v>
      </c>
    </row>
    <row r="1015" spans="2:8" s="13" customFormat="1" hidden="1" x14ac:dyDescent="0.15">
      <c r="B1015" s="15">
        <v>173002</v>
      </c>
      <c r="C1015" s="16" t="s">
        <v>72</v>
      </c>
      <c r="D1015" s="26">
        <v>43555</v>
      </c>
      <c r="E1015" s="16" t="s">
        <v>667</v>
      </c>
      <c r="F1015" s="66"/>
      <c r="G1015" s="17">
        <v>0</v>
      </c>
      <c r="H1015" s="18">
        <f t="shared" si="15"/>
        <v>0</v>
      </c>
    </row>
    <row r="1016" spans="2:8" s="13" customFormat="1" hidden="1" x14ac:dyDescent="0.15">
      <c r="B1016" s="15">
        <v>175002</v>
      </c>
      <c r="C1016" s="16" t="s">
        <v>76</v>
      </c>
      <c r="D1016" s="26">
        <v>43555</v>
      </c>
      <c r="E1016" s="16" t="s">
        <v>667</v>
      </c>
      <c r="F1016" s="66"/>
      <c r="G1016" s="17">
        <v>-2907196.9696969786</v>
      </c>
      <c r="H1016" s="18">
        <f t="shared" si="15"/>
        <v>-2907196.9696969786</v>
      </c>
    </row>
    <row r="1017" spans="2:8" s="13" customFormat="1" hidden="1" x14ac:dyDescent="0.15">
      <c r="B1017" s="15">
        <v>611023</v>
      </c>
      <c r="C1017" s="16" t="s">
        <v>161</v>
      </c>
      <c r="D1017" s="26">
        <v>43555</v>
      </c>
      <c r="E1017" s="16" t="s">
        <v>384</v>
      </c>
      <c r="F1017" s="66">
        <v>16666666.666666666</v>
      </c>
      <c r="G1017" s="17"/>
      <c r="H1017" s="18">
        <f t="shared" si="15"/>
        <v>16666666.666666666</v>
      </c>
    </row>
    <row r="1018" spans="2:8" s="13" customFormat="1" hidden="1" x14ac:dyDescent="0.15">
      <c r="B1018" s="15">
        <v>142003</v>
      </c>
      <c r="C1018" s="16" t="s">
        <v>41</v>
      </c>
      <c r="D1018" s="26">
        <v>43555</v>
      </c>
      <c r="E1018" s="16" t="s">
        <v>384</v>
      </c>
      <c r="F1018" s="66"/>
      <c r="G1018" s="17">
        <v>-16666666.6666667</v>
      </c>
      <c r="H1018" s="18">
        <f t="shared" si="15"/>
        <v>-16666666.6666667</v>
      </c>
    </row>
    <row r="1019" spans="2:8" s="13" customFormat="1" hidden="1" x14ac:dyDescent="0.15">
      <c r="B1019" s="15">
        <v>112003</v>
      </c>
      <c r="C1019" s="16" t="s">
        <v>668</v>
      </c>
      <c r="D1019" s="26">
        <v>43556</v>
      </c>
      <c r="E1019" s="16" t="s">
        <v>671</v>
      </c>
      <c r="F1019" s="66">
        <v>500000000</v>
      </c>
      <c r="G1019" s="17"/>
      <c r="H1019" s="18">
        <f t="shared" si="15"/>
        <v>500000000</v>
      </c>
    </row>
    <row r="1020" spans="2:8" s="13" customFormat="1" hidden="1" x14ac:dyDescent="0.15">
      <c r="B1020" s="15">
        <v>112001</v>
      </c>
      <c r="C1020" s="16" t="s">
        <v>9</v>
      </c>
      <c r="D1020" s="26">
        <v>43556</v>
      </c>
      <c r="E1020" s="16" t="s">
        <v>671</v>
      </c>
      <c r="F1020" s="66"/>
      <c r="G1020" s="17">
        <v>-500000000</v>
      </c>
      <c r="H1020" s="18">
        <f t="shared" si="15"/>
        <v>-500000000</v>
      </c>
    </row>
    <row r="1021" spans="2:8" s="13" customFormat="1" hidden="1" x14ac:dyDescent="0.15">
      <c r="B1021" s="15">
        <v>611001</v>
      </c>
      <c r="C1021" s="16" t="s">
        <v>140</v>
      </c>
      <c r="D1021" s="26">
        <v>43556</v>
      </c>
      <c r="E1021" s="16" t="s">
        <v>672</v>
      </c>
      <c r="F1021" s="66">
        <v>34770510</v>
      </c>
      <c r="G1021" s="17"/>
      <c r="H1021" s="18">
        <f t="shared" si="15"/>
        <v>34770510</v>
      </c>
    </row>
    <row r="1022" spans="2:8" s="13" customFormat="1" hidden="1" x14ac:dyDescent="0.15">
      <c r="B1022" s="15">
        <v>112003</v>
      </c>
      <c r="C1022" s="16" t="s">
        <v>668</v>
      </c>
      <c r="D1022" s="26">
        <v>43556</v>
      </c>
      <c r="E1022" s="16" t="s">
        <v>672</v>
      </c>
      <c r="F1022" s="66"/>
      <c r="G1022" s="17">
        <v>-34770510</v>
      </c>
      <c r="H1022" s="18">
        <f t="shared" si="15"/>
        <v>-34770510</v>
      </c>
    </row>
    <row r="1023" spans="2:8" s="13" customFormat="1" hidden="1" x14ac:dyDescent="0.15">
      <c r="B1023" s="15">
        <v>811010</v>
      </c>
      <c r="C1023" s="16" t="s">
        <v>149</v>
      </c>
      <c r="D1023" s="26">
        <v>43556</v>
      </c>
      <c r="E1023" s="16" t="s">
        <v>673</v>
      </c>
      <c r="F1023" s="66">
        <v>3605500</v>
      </c>
      <c r="G1023" s="17"/>
      <c r="H1023" s="18">
        <f t="shared" si="15"/>
        <v>3605500</v>
      </c>
    </row>
    <row r="1024" spans="2:8" s="13" customFormat="1" hidden="1" x14ac:dyDescent="0.15">
      <c r="B1024" s="15">
        <v>112003</v>
      </c>
      <c r="C1024" s="16" t="s">
        <v>668</v>
      </c>
      <c r="D1024" s="26">
        <v>43556</v>
      </c>
      <c r="E1024" s="16" t="s">
        <v>673</v>
      </c>
      <c r="F1024" s="66"/>
      <c r="G1024" s="17">
        <v>-3605500</v>
      </c>
      <c r="H1024" s="18">
        <f t="shared" si="15"/>
        <v>-3605500</v>
      </c>
    </row>
    <row r="1025" spans="2:8" s="13" customFormat="1" hidden="1" x14ac:dyDescent="0.15">
      <c r="B1025" s="15">
        <v>711011</v>
      </c>
      <c r="C1025" s="16" t="s">
        <v>150</v>
      </c>
      <c r="D1025" s="26">
        <v>43556</v>
      </c>
      <c r="E1025" s="16" t="s">
        <v>674</v>
      </c>
      <c r="F1025" s="66">
        <v>7765773</v>
      </c>
      <c r="G1025" s="17"/>
      <c r="H1025" s="18">
        <f t="shared" si="15"/>
        <v>7765773</v>
      </c>
    </row>
    <row r="1026" spans="2:8" s="13" customFormat="1" hidden="1" x14ac:dyDescent="0.15">
      <c r="B1026" s="15">
        <v>112003</v>
      </c>
      <c r="C1026" s="16" t="s">
        <v>668</v>
      </c>
      <c r="D1026" s="26">
        <v>43556</v>
      </c>
      <c r="E1026" s="16" t="s">
        <v>674</v>
      </c>
      <c r="F1026" s="66"/>
      <c r="G1026" s="17">
        <v>-7765773</v>
      </c>
      <c r="H1026" s="18">
        <f t="shared" si="15"/>
        <v>-7765773</v>
      </c>
    </row>
    <row r="1027" spans="2:8" s="13" customFormat="1" hidden="1" x14ac:dyDescent="0.15">
      <c r="B1027" s="15">
        <v>212001</v>
      </c>
      <c r="C1027" s="16" t="s">
        <v>85</v>
      </c>
      <c r="D1027" s="26">
        <v>43556</v>
      </c>
      <c r="E1027" s="16" t="s">
        <v>675</v>
      </c>
      <c r="F1027" s="66">
        <v>168338182</v>
      </c>
      <c r="G1027" s="17"/>
      <c r="H1027" s="18">
        <f t="shared" si="15"/>
        <v>168338182</v>
      </c>
    </row>
    <row r="1028" spans="2:8" s="13" customFormat="1" hidden="1" x14ac:dyDescent="0.15">
      <c r="B1028" s="15">
        <v>141005</v>
      </c>
      <c r="C1028" s="16" t="s">
        <v>36</v>
      </c>
      <c r="D1028" s="26">
        <v>43556</v>
      </c>
      <c r="E1028" s="16" t="s">
        <v>676</v>
      </c>
      <c r="F1028" s="66">
        <v>16833818</v>
      </c>
      <c r="G1028" s="17"/>
      <c r="H1028" s="18">
        <f t="shared" si="15"/>
        <v>16833818</v>
      </c>
    </row>
    <row r="1029" spans="2:8" s="13" customFormat="1" hidden="1" x14ac:dyDescent="0.15">
      <c r="B1029" s="15">
        <v>112003</v>
      </c>
      <c r="C1029" s="16" t="s">
        <v>668</v>
      </c>
      <c r="D1029" s="26">
        <v>43556</v>
      </c>
      <c r="E1029" s="16" t="s">
        <v>675</v>
      </c>
      <c r="F1029" s="66"/>
      <c r="G1029" s="17">
        <v>-185172000</v>
      </c>
      <c r="H1029" s="18">
        <f t="shared" si="15"/>
        <v>-185172000</v>
      </c>
    </row>
    <row r="1030" spans="2:8" s="13" customFormat="1" hidden="1" x14ac:dyDescent="0.15">
      <c r="B1030" s="15">
        <v>611001</v>
      </c>
      <c r="C1030" s="16" t="s">
        <v>140</v>
      </c>
      <c r="D1030" s="26">
        <v>43556</v>
      </c>
      <c r="E1030" s="16" t="s">
        <v>677</v>
      </c>
      <c r="F1030" s="66">
        <v>196447032</v>
      </c>
      <c r="G1030" s="17"/>
      <c r="H1030" s="18">
        <f t="shared" si="15"/>
        <v>196447032</v>
      </c>
    </row>
    <row r="1031" spans="2:8" s="13" customFormat="1" hidden="1" x14ac:dyDescent="0.15">
      <c r="B1031" s="15">
        <v>141005</v>
      </c>
      <c r="C1031" s="16" t="s">
        <v>36</v>
      </c>
      <c r="D1031" s="26">
        <v>43556</v>
      </c>
      <c r="E1031" s="16" t="s">
        <v>676</v>
      </c>
      <c r="F1031" s="66">
        <v>19644703</v>
      </c>
      <c r="G1031" s="17"/>
      <c r="H1031" s="18">
        <f t="shared" si="15"/>
        <v>19644703</v>
      </c>
    </row>
    <row r="1032" spans="2:8" s="13" customFormat="1" hidden="1" x14ac:dyDescent="0.15">
      <c r="B1032" s="15">
        <v>112003</v>
      </c>
      <c r="C1032" s="16" t="s">
        <v>668</v>
      </c>
      <c r="D1032" s="26">
        <v>43556</v>
      </c>
      <c r="E1032" s="16" t="s">
        <v>677</v>
      </c>
      <c r="F1032" s="66"/>
      <c r="G1032" s="17">
        <v>-216091735</v>
      </c>
      <c r="H1032" s="18">
        <f t="shared" si="15"/>
        <v>-216091735</v>
      </c>
    </row>
    <row r="1033" spans="2:8" s="13" customFormat="1" hidden="1" x14ac:dyDescent="0.15">
      <c r="B1033" s="15">
        <v>711035</v>
      </c>
      <c r="C1033" s="16" t="s">
        <v>184</v>
      </c>
      <c r="D1033" s="26">
        <v>43556</v>
      </c>
      <c r="E1033" s="16" t="s">
        <v>678</v>
      </c>
      <c r="F1033" s="66">
        <v>10000000</v>
      </c>
      <c r="G1033" s="17"/>
      <c r="H1033" s="18">
        <f t="shared" si="15"/>
        <v>10000000</v>
      </c>
    </row>
    <row r="1034" spans="2:8" s="13" customFormat="1" hidden="1" x14ac:dyDescent="0.15">
      <c r="B1034" s="15">
        <v>112003</v>
      </c>
      <c r="C1034" s="16" t="s">
        <v>668</v>
      </c>
      <c r="D1034" s="26">
        <v>43556</v>
      </c>
      <c r="E1034" s="16" t="s">
        <v>678</v>
      </c>
      <c r="F1034" s="66"/>
      <c r="G1034" s="17">
        <v>-10000000</v>
      </c>
      <c r="H1034" s="18">
        <f t="shared" si="15"/>
        <v>-10000000</v>
      </c>
    </row>
    <row r="1035" spans="2:8" s="13" customFormat="1" hidden="1" x14ac:dyDescent="0.15">
      <c r="B1035" s="15">
        <v>711001</v>
      </c>
      <c r="C1035" s="16" t="s">
        <v>175</v>
      </c>
      <c r="D1035" s="26">
        <v>43557</v>
      </c>
      <c r="E1035" s="16" t="s">
        <v>679</v>
      </c>
      <c r="F1035" s="66">
        <v>10000000</v>
      </c>
      <c r="G1035" s="17"/>
      <c r="H1035" s="18">
        <f t="shared" si="15"/>
        <v>10000000</v>
      </c>
    </row>
    <row r="1036" spans="2:8" s="13" customFormat="1" hidden="1" x14ac:dyDescent="0.15">
      <c r="B1036" s="15">
        <v>112003</v>
      </c>
      <c r="C1036" s="16" t="s">
        <v>668</v>
      </c>
      <c r="D1036" s="26">
        <v>43557</v>
      </c>
      <c r="E1036" s="16" t="s">
        <v>679</v>
      </c>
      <c r="F1036" s="66"/>
      <c r="G1036" s="17">
        <v>-10000000</v>
      </c>
      <c r="H1036" s="18">
        <f t="shared" si="15"/>
        <v>-10000000</v>
      </c>
    </row>
    <row r="1037" spans="2:8" s="13" customFormat="1" hidden="1" x14ac:dyDescent="0.15">
      <c r="B1037" s="15">
        <v>912004</v>
      </c>
      <c r="C1037" s="16" t="s">
        <v>205</v>
      </c>
      <c r="D1037" s="26">
        <v>43557</v>
      </c>
      <c r="E1037" s="16" t="s">
        <v>680</v>
      </c>
      <c r="F1037" s="66">
        <v>5000</v>
      </c>
      <c r="G1037" s="17"/>
      <c r="H1037" s="18">
        <f t="shared" si="15"/>
        <v>5000</v>
      </c>
    </row>
    <row r="1038" spans="2:8" s="13" customFormat="1" hidden="1" x14ac:dyDescent="0.15">
      <c r="B1038" s="15">
        <v>112003</v>
      </c>
      <c r="C1038" s="16" t="s">
        <v>668</v>
      </c>
      <c r="D1038" s="26">
        <v>43557</v>
      </c>
      <c r="E1038" s="16" t="s">
        <v>680</v>
      </c>
      <c r="F1038" s="66"/>
      <c r="G1038" s="17">
        <v>-5000</v>
      </c>
      <c r="H1038" s="18">
        <f t="shared" si="15"/>
        <v>-5000</v>
      </c>
    </row>
    <row r="1039" spans="2:8" s="13" customFormat="1" hidden="1" x14ac:dyDescent="0.15">
      <c r="B1039" s="15">
        <v>711034</v>
      </c>
      <c r="C1039" s="16" t="s">
        <v>183</v>
      </c>
      <c r="D1039" s="26">
        <v>43557</v>
      </c>
      <c r="E1039" s="16" t="s">
        <v>681</v>
      </c>
      <c r="F1039" s="66">
        <v>255000</v>
      </c>
      <c r="G1039" s="17"/>
      <c r="H1039" s="18">
        <f t="shared" si="15"/>
        <v>255000</v>
      </c>
    </row>
    <row r="1040" spans="2:8" s="13" customFormat="1" hidden="1" x14ac:dyDescent="0.15">
      <c r="B1040" s="15">
        <v>112003</v>
      </c>
      <c r="C1040" s="16" t="s">
        <v>668</v>
      </c>
      <c r="D1040" s="26">
        <v>43557</v>
      </c>
      <c r="E1040" s="16" t="s">
        <v>681</v>
      </c>
      <c r="F1040" s="66"/>
      <c r="G1040" s="17">
        <v>-255000</v>
      </c>
      <c r="H1040" s="18">
        <f t="shared" si="15"/>
        <v>-255000</v>
      </c>
    </row>
    <row r="1041" spans="2:8" s="13" customFormat="1" hidden="1" x14ac:dyDescent="0.15">
      <c r="B1041" s="15">
        <v>711022</v>
      </c>
      <c r="C1041" s="16" t="s">
        <v>160</v>
      </c>
      <c r="D1041" s="26">
        <v>43559</v>
      </c>
      <c r="E1041" s="16" t="s">
        <v>682</v>
      </c>
      <c r="F1041" s="66">
        <v>172500</v>
      </c>
      <c r="G1041" s="17"/>
      <c r="H1041" s="18">
        <f t="shared" si="15"/>
        <v>172500</v>
      </c>
    </row>
    <row r="1042" spans="2:8" s="13" customFormat="1" hidden="1" x14ac:dyDescent="0.15">
      <c r="B1042" s="15">
        <v>112003</v>
      </c>
      <c r="C1042" s="16" t="s">
        <v>668</v>
      </c>
      <c r="D1042" s="26">
        <v>43559</v>
      </c>
      <c r="E1042" s="16" t="s">
        <v>682</v>
      </c>
      <c r="F1042" s="66"/>
      <c r="G1042" s="17">
        <v>-172500</v>
      </c>
      <c r="H1042" s="18">
        <f t="shared" si="15"/>
        <v>-172500</v>
      </c>
    </row>
    <row r="1043" spans="2:8" s="13" customFormat="1" hidden="1" x14ac:dyDescent="0.15">
      <c r="B1043" s="15">
        <v>811012</v>
      </c>
      <c r="C1043" s="16" t="s">
        <v>151</v>
      </c>
      <c r="D1043" s="26">
        <v>43559</v>
      </c>
      <c r="E1043" s="16" t="s">
        <v>683</v>
      </c>
      <c r="F1043" s="66">
        <v>286440</v>
      </c>
      <c r="G1043" s="17"/>
      <c r="H1043" s="18">
        <f t="shared" si="15"/>
        <v>286440</v>
      </c>
    </row>
    <row r="1044" spans="2:8" s="13" customFormat="1" hidden="1" x14ac:dyDescent="0.15">
      <c r="B1044" s="15">
        <v>611034</v>
      </c>
      <c r="C1044" s="16" t="s">
        <v>172</v>
      </c>
      <c r="D1044" s="26">
        <v>43559</v>
      </c>
      <c r="E1044" s="16" t="s">
        <v>684</v>
      </c>
      <c r="F1044" s="66">
        <v>600000</v>
      </c>
      <c r="G1044" s="17"/>
      <c r="H1044" s="18">
        <f t="shared" si="15"/>
        <v>600000</v>
      </c>
    </row>
    <row r="1045" spans="2:8" s="13" customFormat="1" hidden="1" x14ac:dyDescent="0.15">
      <c r="B1045" s="15">
        <v>711010</v>
      </c>
      <c r="C1045" s="16" t="s">
        <v>149</v>
      </c>
      <c r="D1045" s="26">
        <v>43559</v>
      </c>
      <c r="E1045" s="16" t="s">
        <v>685</v>
      </c>
      <c r="F1045" s="66">
        <v>5000</v>
      </c>
      <c r="G1045" s="17"/>
      <c r="H1045" s="18">
        <f t="shared" si="15"/>
        <v>5000</v>
      </c>
    </row>
    <row r="1046" spans="2:8" s="13" customFormat="1" hidden="1" x14ac:dyDescent="0.15">
      <c r="B1046" s="15">
        <v>711034</v>
      </c>
      <c r="C1046" s="16" t="s">
        <v>183</v>
      </c>
      <c r="D1046" s="26">
        <v>43559</v>
      </c>
      <c r="E1046" s="16" t="s">
        <v>686</v>
      </c>
      <c r="F1046" s="66">
        <v>144000</v>
      </c>
      <c r="G1046" s="17"/>
      <c r="H1046" s="18">
        <f t="shared" si="15"/>
        <v>144000</v>
      </c>
    </row>
    <row r="1047" spans="2:8" s="13" customFormat="1" hidden="1" x14ac:dyDescent="0.15">
      <c r="B1047" s="15">
        <v>112003</v>
      </c>
      <c r="C1047" s="16" t="s">
        <v>668</v>
      </c>
      <c r="D1047" s="26">
        <v>43559</v>
      </c>
      <c r="E1047" s="16" t="s">
        <v>687</v>
      </c>
      <c r="F1047" s="66"/>
      <c r="G1047" s="17">
        <v>-1035440</v>
      </c>
      <c r="H1047" s="18">
        <f t="shared" si="15"/>
        <v>-1035440</v>
      </c>
    </row>
    <row r="1048" spans="2:8" s="13" customFormat="1" hidden="1" x14ac:dyDescent="0.15">
      <c r="B1048" s="15">
        <v>711011</v>
      </c>
      <c r="C1048" s="16" t="s">
        <v>150</v>
      </c>
      <c r="D1048" s="26">
        <v>43559</v>
      </c>
      <c r="E1048" s="16" t="s">
        <v>688</v>
      </c>
      <c r="F1048" s="66">
        <v>8504826</v>
      </c>
      <c r="G1048" s="17"/>
      <c r="H1048" s="18">
        <f t="shared" si="15"/>
        <v>8504826</v>
      </c>
    </row>
    <row r="1049" spans="2:8" s="13" customFormat="1" hidden="1" x14ac:dyDescent="0.15">
      <c r="B1049" s="15">
        <v>112003</v>
      </c>
      <c r="C1049" s="16" t="s">
        <v>668</v>
      </c>
      <c r="D1049" s="26">
        <v>43559</v>
      </c>
      <c r="E1049" s="16" t="s">
        <v>688</v>
      </c>
      <c r="F1049" s="66"/>
      <c r="G1049" s="17">
        <v>-8504826</v>
      </c>
      <c r="H1049" s="18">
        <f t="shared" si="15"/>
        <v>-8504826</v>
      </c>
    </row>
    <row r="1050" spans="2:8" s="13" customFormat="1" hidden="1" x14ac:dyDescent="0.15">
      <c r="B1050" s="15">
        <v>912004</v>
      </c>
      <c r="C1050" s="16" t="s">
        <v>205</v>
      </c>
      <c r="D1050" s="26">
        <v>43559</v>
      </c>
      <c r="E1050" s="16" t="s">
        <v>680</v>
      </c>
      <c r="F1050" s="66">
        <v>5000</v>
      </c>
      <c r="G1050" s="17"/>
      <c r="H1050" s="18">
        <f t="shared" si="15"/>
        <v>5000</v>
      </c>
    </row>
    <row r="1051" spans="2:8" s="13" customFormat="1" hidden="1" x14ac:dyDescent="0.15">
      <c r="B1051" s="15">
        <v>112003</v>
      </c>
      <c r="C1051" s="16" t="s">
        <v>668</v>
      </c>
      <c r="D1051" s="26">
        <v>43559</v>
      </c>
      <c r="E1051" s="16" t="s">
        <v>680</v>
      </c>
      <c r="F1051" s="66"/>
      <c r="G1051" s="17">
        <v>-5000</v>
      </c>
      <c r="H1051" s="18">
        <f t="shared" si="15"/>
        <v>-5000</v>
      </c>
    </row>
    <row r="1052" spans="2:8" s="13" customFormat="1" hidden="1" x14ac:dyDescent="0.15">
      <c r="B1052" s="15">
        <v>711011</v>
      </c>
      <c r="C1052" s="16" t="s">
        <v>150</v>
      </c>
      <c r="D1052" s="26">
        <v>43559</v>
      </c>
      <c r="E1052" s="16" t="s">
        <v>689</v>
      </c>
      <c r="F1052" s="66">
        <v>4065200</v>
      </c>
      <c r="G1052" s="17"/>
      <c r="H1052" s="18">
        <f t="shared" si="15"/>
        <v>4065200</v>
      </c>
    </row>
    <row r="1053" spans="2:8" s="13" customFormat="1" hidden="1" x14ac:dyDescent="0.15">
      <c r="B1053" s="15">
        <v>112003</v>
      </c>
      <c r="C1053" s="16" t="s">
        <v>668</v>
      </c>
      <c r="D1053" s="26">
        <v>43559</v>
      </c>
      <c r="E1053" s="16" t="s">
        <v>689</v>
      </c>
      <c r="F1053" s="66"/>
      <c r="G1053" s="17">
        <v>-4065200</v>
      </c>
      <c r="H1053" s="18">
        <f t="shared" si="15"/>
        <v>-4065200</v>
      </c>
    </row>
    <row r="1054" spans="2:8" s="13" customFormat="1" hidden="1" x14ac:dyDescent="0.15">
      <c r="B1054" s="15">
        <v>711001</v>
      </c>
      <c r="C1054" s="16" t="s">
        <v>175</v>
      </c>
      <c r="D1054" s="26">
        <v>43559</v>
      </c>
      <c r="E1054" s="16" t="s">
        <v>690</v>
      </c>
      <c r="F1054" s="66">
        <v>18000000</v>
      </c>
      <c r="G1054" s="17"/>
      <c r="H1054" s="18">
        <f t="shared" si="15"/>
        <v>18000000</v>
      </c>
    </row>
    <row r="1055" spans="2:8" s="13" customFormat="1" hidden="1" x14ac:dyDescent="0.15">
      <c r="B1055" s="15">
        <v>112003</v>
      </c>
      <c r="C1055" s="16" t="s">
        <v>668</v>
      </c>
      <c r="D1055" s="26">
        <v>43559</v>
      </c>
      <c r="E1055" s="16" t="s">
        <v>690</v>
      </c>
      <c r="F1055" s="66"/>
      <c r="G1055" s="17">
        <v>-18000000</v>
      </c>
      <c r="H1055" s="18">
        <f t="shared" si="15"/>
        <v>-18000000</v>
      </c>
    </row>
    <row r="1056" spans="2:8" s="13" customFormat="1" hidden="1" x14ac:dyDescent="0.15">
      <c r="B1056" s="15">
        <v>711013</v>
      </c>
      <c r="C1056" s="16" t="s">
        <v>152</v>
      </c>
      <c r="D1056" s="26">
        <v>43559</v>
      </c>
      <c r="E1056" s="16" t="s">
        <v>691</v>
      </c>
      <c r="F1056" s="66">
        <v>720000</v>
      </c>
      <c r="G1056" s="17"/>
      <c r="H1056" s="18">
        <f t="shared" ref="H1056:H1119" si="16">F1056+G1056</f>
        <v>720000</v>
      </c>
    </row>
    <row r="1057" spans="2:8" s="13" customFormat="1" hidden="1" x14ac:dyDescent="0.15">
      <c r="B1057" s="15">
        <v>112003</v>
      </c>
      <c r="C1057" s="16" t="s">
        <v>668</v>
      </c>
      <c r="D1057" s="26">
        <v>43559</v>
      </c>
      <c r="E1057" s="16" t="s">
        <v>691</v>
      </c>
      <c r="F1057" s="66"/>
      <c r="G1057" s="17">
        <v>-720000</v>
      </c>
      <c r="H1057" s="18">
        <f t="shared" si="16"/>
        <v>-720000</v>
      </c>
    </row>
    <row r="1058" spans="2:8" s="13" customFormat="1" hidden="1" x14ac:dyDescent="0.15">
      <c r="B1058" s="15">
        <v>711011</v>
      </c>
      <c r="C1058" s="16" t="s">
        <v>150</v>
      </c>
      <c r="D1058" s="26">
        <v>43559</v>
      </c>
      <c r="E1058" s="16" t="s">
        <v>692</v>
      </c>
      <c r="F1058" s="66">
        <v>1845000</v>
      </c>
      <c r="G1058" s="17"/>
      <c r="H1058" s="18">
        <f t="shared" si="16"/>
        <v>1845000</v>
      </c>
    </row>
    <row r="1059" spans="2:8" s="13" customFormat="1" hidden="1" x14ac:dyDescent="0.15">
      <c r="B1059" s="15">
        <v>112003</v>
      </c>
      <c r="C1059" s="16" t="s">
        <v>668</v>
      </c>
      <c r="D1059" s="26">
        <v>43559</v>
      </c>
      <c r="E1059" s="16" t="s">
        <v>692</v>
      </c>
      <c r="F1059" s="66"/>
      <c r="G1059" s="17">
        <v>-1845000</v>
      </c>
      <c r="H1059" s="18">
        <f t="shared" si="16"/>
        <v>-1845000</v>
      </c>
    </row>
    <row r="1060" spans="2:8" s="13" customFormat="1" hidden="1" x14ac:dyDescent="0.15">
      <c r="B1060" s="15">
        <v>112003</v>
      </c>
      <c r="C1060" s="16" t="s">
        <v>668</v>
      </c>
      <c r="D1060" s="26">
        <v>43560</v>
      </c>
      <c r="E1060" s="16" t="s">
        <v>693</v>
      </c>
      <c r="F1060" s="66">
        <v>500000000</v>
      </c>
      <c r="G1060" s="17"/>
      <c r="H1060" s="18">
        <f t="shared" si="16"/>
        <v>500000000</v>
      </c>
    </row>
    <row r="1061" spans="2:8" s="13" customFormat="1" hidden="1" x14ac:dyDescent="0.15">
      <c r="B1061" s="15">
        <v>112001</v>
      </c>
      <c r="C1061" s="16" t="s">
        <v>9</v>
      </c>
      <c r="D1061" s="26">
        <v>43560</v>
      </c>
      <c r="E1061" s="16" t="s">
        <v>693</v>
      </c>
      <c r="F1061" s="66"/>
      <c r="G1061" s="17">
        <v>-500000000</v>
      </c>
      <c r="H1061" s="18">
        <f t="shared" si="16"/>
        <v>-500000000</v>
      </c>
    </row>
    <row r="1062" spans="2:8" s="13" customFormat="1" hidden="1" x14ac:dyDescent="0.15">
      <c r="B1062" s="15">
        <v>212001</v>
      </c>
      <c r="C1062" s="16" t="s">
        <v>85</v>
      </c>
      <c r="D1062" s="26">
        <v>43560</v>
      </c>
      <c r="E1062" s="16" t="s">
        <v>694</v>
      </c>
      <c r="F1062" s="66">
        <v>44745457</v>
      </c>
      <c r="G1062" s="17"/>
      <c r="H1062" s="18">
        <f t="shared" si="16"/>
        <v>44745457</v>
      </c>
    </row>
    <row r="1063" spans="2:8" s="13" customFormat="1" hidden="1" x14ac:dyDescent="0.15">
      <c r="B1063" s="15">
        <v>912004</v>
      </c>
      <c r="C1063" s="16" t="s">
        <v>205</v>
      </c>
      <c r="D1063" s="26">
        <v>43560</v>
      </c>
      <c r="E1063" s="16" t="s">
        <v>695</v>
      </c>
      <c r="F1063" s="66">
        <v>354120</v>
      </c>
      <c r="G1063" s="17"/>
      <c r="H1063" s="18">
        <f t="shared" si="16"/>
        <v>354120</v>
      </c>
    </row>
    <row r="1064" spans="2:8" s="13" customFormat="1" hidden="1" x14ac:dyDescent="0.15">
      <c r="B1064" s="15">
        <v>112003</v>
      </c>
      <c r="C1064" s="16" t="s">
        <v>668</v>
      </c>
      <c r="D1064" s="26">
        <v>43560</v>
      </c>
      <c r="E1064" s="16" t="s">
        <v>694</v>
      </c>
      <c r="F1064" s="66"/>
      <c r="G1064" s="17">
        <v>-45099577</v>
      </c>
      <c r="H1064" s="18">
        <f t="shared" si="16"/>
        <v>-45099577</v>
      </c>
    </row>
    <row r="1065" spans="2:8" s="13" customFormat="1" hidden="1" x14ac:dyDescent="0.15">
      <c r="B1065" s="15">
        <v>711004</v>
      </c>
      <c r="C1065" s="16" t="s">
        <v>143</v>
      </c>
      <c r="D1065" s="26">
        <v>43560</v>
      </c>
      <c r="E1065" s="16" t="s">
        <v>696</v>
      </c>
      <c r="F1065" s="66">
        <v>5520000</v>
      </c>
      <c r="G1065" s="17"/>
      <c r="H1065" s="18">
        <f t="shared" si="16"/>
        <v>5520000</v>
      </c>
    </row>
    <row r="1066" spans="2:8" s="13" customFormat="1" hidden="1" x14ac:dyDescent="0.15">
      <c r="B1066" s="15">
        <v>711034</v>
      </c>
      <c r="C1066" s="16" t="s">
        <v>183</v>
      </c>
      <c r="D1066" s="26">
        <v>43560</v>
      </c>
      <c r="E1066" s="16" t="s">
        <v>697</v>
      </c>
      <c r="F1066" s="66">
        <v>2426000</v>
      </c>
      <c r="G1066" s="17"/>
      <c r="H1066" s="18">
        <f t="shared" si="16"/>
        <v>2426000</v>
      </c>
    </row>
    <row r="1067" spans="2:8" s="13" customFormat="1" hidden="1" x14ac:dyDescent="0.15">
      <c r="B1067" s="15">
        <v>711010</v>
      </c>
      <c r="C1067" s="16" t="s">
        <v>149</v>
      </c>
      <c r="D1067" s="26">
        <v>43560</v>
      </c>
      <c r="E1067" s="16" t="s">
        <v>698</v>
      </c>
      <c r="F1067" s="66">
        <v>2054000</v>
      </c>
      <c r="G1067" s="17"/>
      <c r="H1067" s="18">
        <f t="shared" si="16"/>
        <v>2054000</v>
      </c>
    </row>
    <row r="1068" spans="2:8" s="13" customFormat="1" hidden="1" x14ac:dyDescent="0.15">
      <c r="B1068" s="15">
        <v>112003</v>
      </c>
      <c r="C1068" s="16" t="s">
        <v>668</v>
      </c>
      <c r="D1068" s="26">
        <v>43560</v>
      </c>
      <c r="E1068" s="16" t="s">
        <v>699</v>
      </c>
      <c r="F1068" s="66"/>
      <c r="G1068" s="17">
        <v>-10000000</v>
      </c>
      <c r="H1068" s="18">
        <f t="shared" si="16"/>
        <v>-10000000</v>
      </c>
    </row>
    <row r="1069" spans="2:8" s="13" customFormat="1" hidden="1" x14ac:dyDescent="0.15">
      <c r="B1069" s="15">
        <v>212001</v>
      </c>
      <c r="C1069" s="16" t="s">
        <v>85</v>
      </c>
      <c r="D1069" s="26">
        <v>43560</v>
      </c>
      <c r="E1069" s="16" t="s">
        <v>700</v>
      </c>
      <c r="F1069" s="66">
        <v>391557818</v>
      </c>
      <c r="G1069" s="17"/>
      <c r="H1069" s="18">
        <f t="shared" si="16"/>
        <v>391557818</v>
      </c>
    </row>
    <row r="1070" spans="2:8" s="13" customFormat="1" hidden="1" x14ac:dyDescent="0.15">
      <c r="B1070" s="15">
        <v>112003</v>
      </c>
      <c r="C1070" s="16" t="s">
        <v>668</v>
      </c>
      <c r="D1070" s="26">
        <v>43560</v>
      </c>
      <c r="E1070" s="16" t="s">
        <v>700</v>
      </c>
      <c r="F1070" s="66"/>
      <c r="G1070" s="17">
        <v>-391557818</v>
      </c>
      <c r="H1070" s="18">
        <f t="shared" si="16"/>
        <v>-391557818</v>
      </c>
    </row>
    <row r="1071" spans="2:8" s="13" customFormat="1" hidden="1" x14ac:dyDescent="0.15">
      <c r="B1071" s="15">
        <v>141003</v>
      </c>
      <c r="C1071" s="16" t="s">
        <v>34</v>
      </c>
      <c r="D1071" s="26">
        <v>43560</v>
      </c>
      <c r="E1071" s="16" t="s">
        <v>701</v>
      </c>
      <c r="F1071" s="66">
        <v>360000</v>
      </c>
      <c r="G1071" s="17"/>
      <c r="H1071" s="18">
        <f t="shared" si="16"/>
        <v>360000</v>
      </c>
    </row>
    <row r="1072" spans="2:8" s="13" customFormat="1" hidden="1" x14ac:dyDescent="0.15">
      <c r="B1072" s="15">
        <v>112003</v>
      </c>
      <c r="C1072" s="16" t="s">
        <v>668</v>
      </c>
      <c r="D1072" s="26">
        <v>43560</v>
      </c>
      <c r="E1072" s="16" t="s">
        <v>701</v>
      </c>
      <c r="F1072" s="66"/>
      <c r="G1072" s="17">
        <v>-360000</v>
      </c>
      <c r="H1072" s="18">
        <f t="shared" si="16"/>
        <v>-360000</v>
      </c>
    </row>
    <row r="1073" spans="2:8" s="13" customFormat="1" hidden="1" x14ac:dyDescent="0.15">
      <c r="B1073" s="15">
        <v>112003</v>
      </c>
      <c r="C1073" s="16" t="s">
        <v>668</v>
      </c>
      <c r="D1073" s="26">
        <v>43560</v>
      </c>
      <c r="E1073" s="16" t="s">
        <v>702</v>
      </c>
      <c r="F1073" s="66">
        <v>360000</v>
      </c>
      <c r="G1073" s="17"/>
      <c r="H1073" s="18">
        <f t="shared" si="16"/>
        <v>360000</v>
      </c>
    </row>
    <row r="1074" spans="2:8" s="13" customFormat="1" hidden="1" x14ac:dyDescent="0.15">
      <c r="B1074" s="15">
        <v>141003</v>
      </c>
      <c r="C1074" s="16" t="s">
        <v>34</v>
      </c>
      <c r="D1074" s="26">
        <v>43560</v>
      </c>
      <c r="E1074" s="16" t="s">
        <v>702</v>
      </c>
      <c r="F1074" s="66"/>
      <c r="G1074" s="17">
        <v>-360000</v>
      </c>
      <c r="H1074" s="18">
        <f t="shared" si="16"/>
        <v>-360000</v>
      </c>
    </row>
    <row r="1075" spans="2:8" s="13" customFormat="1" hidden="1" x14ac:dyDescent="0.15">
      <c r="B1075" s="15">
        <v>811024</v>
      </c>
      <c r="C1075" s="16" t="s">
        <v>162</v>
      </c>
      <c r="D1075" s="26">
        <v>43564</v>
      </c>
      <c r="E1075" s="16" t="s">
        <v>703</v>
      </c>
      <c r="F1075" s="66">
        <v>2700000</v>
      </c>
      <c r="G1075" s="17"/>
      <c r="H1075" s="18">
        <f t="shared" si="16"/>
        <v>2700000</v>
      </c>
    </row>
    <row r="1076" spans="2:8" s="13" customFormat="1" hidden="1" x14ac:dyDescent="0.15">
      <c r="B1076" s="15">
        <v>112003</v>
      </c>
      <c r="C1076" s="16" t="s">
        <v>668</v>
      </c>
      <c r="D1076" s="26">
        <v>43564</v>
      </c>
      <c r="E1076" s="16" t="s">
        <v>703</v>
      </c>
      <c r="F1076" s="66"/>
      <c r="G1076" s="17">
        <v>-2700000</v>
      </c>
      <c r="H1076" s="18">
        <f t="shared" si="16"/>
        <v>-2700000</v>
      </c>
    </row>
    <row r="1077" spans="2:8" s="13" customFormat="1" hidden="1" x14ac:dyDescent="0.15">
      <c r="B1077" s="15">
        <v>811008</v>
      </c>
      <c r="C1077" s="16" t="s">
        <v>147</v>
      </c>
      <c r="D1077" s="26">
        <v>43564</v>
      </c>
      <c r="E1077" s="16" t="s">
        <v>704</v>
      </c>
      <c r="F1077" s="66">
        <v>3990000</v>
      </c>
      <c r="G1077" s="17"/>
      <c r="H1077" s="18">
        <f t="shared" si="16"/>
        <v>3990000</v>
      </c>
    </row>
    <row r="1078" spans="2:8" s="13" customFormat="1" hidden="1" x14ac:dyDescent="0.15">
      <c r="B1078" s="15">
        <v>112003</v>
      </c>
      <c r="C1078" s="16" t="s">
        <v>668</v>
      </c>
      <c r="D1078" s="26">
        <v>43564</v>
      </c>
      <c r="E1078" s="16" t="s">
        <v>704</v>
      </c>
      <c r="F1078" s="66"/>
      <c r="G1078" s="17">
        <v>-3990000</v>
      </c>
      <c r="H1078" s="18">
        <f t="shared" si="16"/>
        <v>-3990000</v>
      </c>
    </row>
    <row r="1079" spans="2:8" s="13" customFormat="1" hidden="1" x14ac:dyDescent="0.15">
      <c r="B1079" s="15">
        <v>711034</v>
      </c>
      <c r="C1079" s="16" t="s">
        <v>183</v>
      </c>
      <c r="D1079" s="26">
        <v>43564</v>
      </c>
      <c r="E1079" s="16" t="s">
        <v>705</v>
      </c>
      <c r="F1079" s="66">
        <v>4796400</v>
      </c>
      <c r="G1079" s="17"/>
      <c r="H1079" s="18">
        <f t="shared" si="16"/>
        <v>4796400</v>
      </c>
    </row>
    <row r="1080" spans="2:8" s="13" customFormat="1" hidden="1" x14ac:dyDescent="0.15">
      <c r="B1080" s="15">
        <v>112003</v>
      </c>
      <c r="C1080" s="16" t="s">
        <v>668</v>
      </c>
      <c r="D1080" s="26">
        <v>43564</v>
      </c>
      <c r="E1080" s="16" t="s">
        <v>705</v>
      </c>
      <c r="F1080" s="66"/>
      <c r="G1080" s="17">
        <v>-4796400</v>
      </c>
      <c r="H1080" s="18">
        <f t="shared" si="16"/>
        <v>-4796400</v>
      </c>
    </row>
    <row r="1081" spans="2:8" s="13" customFormat="1" hidden="1" x14ac:dyDescent="0.15">
      <c r="B1081" s="15">
        <v>611010</v>
      </c>
      <c r="C1081" s="16" t="s">
        <v>149</v>
      </c>
      <c r="D1081" s="26">
        <v>43566</v>
      </c>
      <c r="E1081" s="16" t="s">
        <v>706</v>
      </c>
      <c r="F1081" s="66">
        <v>4000000</v>
      </c>
      <c r="G1081" s="17"/>
      <c r="H1081" s="18">
        <f t="shared" si="16"/>
        <v>4000000</v>
      </c>
    </row>
    <row r="1082" spans="2:8" s="13" customFormat="1" hidden="1" x14ac:dyDescent="0.15">
      <c r="B1082" s="15">
        <v>112003</v>
      </c>
      <c r="C1082" s="16" t="s">
        <v>668</v>
      </c>
      <c r="D1082" s="26">
        <v>43566</v>
      </c>
      <c r="E1082" s="16" t="s">
        <v>706</v>
      </c>
      <c r="F1082" s="66"/>
      <c r="G1082" s="17">
        <v>-4000000</v>
      </c>
      <c r="H1082" s="18">
        <f t="shared" si="16"/>
        <v>-4000000</v>
      </c>
    </row>
    <row r="1083" spans="2:8" s="13" customFormat="1" hidden="1" x14ac:dyDescent="0.15">
      <c r="B1083" s="15">
        <v>711011</v>
      </c>
      <c r="C1083" s="16" t="s">
        <v>150</v>
      </c>
      <c r="D1083" s="26">
        <v>43566</v>
      </c>
      <c r="E1083" s="16" t="s">
        <v>707</v>
      </c>
      <c r="F1083" s="66">
        <v>2057200</v>
      </c>
      <c r="G1083" s="17"/>
      <c r="H1083" s="18">
        <f t="shared" si="16"/>
        <v>2057200</v>
      </c>
    </row>
    <row r="1084" spans="2:8" s="13" customFormat="1" hidden="1" x14ac:dyDescent="0.15">
      <c r="B1084" s="15">
        <v>112003</v>
      </c>
      <c r="C1084" s="16" t="s">
        <v>668</v>
      </c>
      <c r="D1084" s="26">
        <v>43566</v>
      </c>
      <c r="E1084" s="16" t="s">
        <v>707</v>
      </c>
      <c r="F1084" s="66"/>
      <c r="G1084" s="17">
        <v>-2057200</v>
      </c>
      <c r="H1084" s="18">
        <f t="shared" si="16"/>
        <v>-2057200</v>
      </c>
    </row>
    <row r="1085" spans="2:8" s="13" customFormat="1" hidden="1" x14ac:dyDescent="0.15">
      <c r="B1085" s="15">
        <v>711034</v>
      </c>
      <c r="C1085" s="16" t="s">
        <v>183</v>
      </c>
      <c r="D1085" s="26">
        <v>43566</v>
      </c>
      <c r="E1085" s="16" t="s">
        <v>708</v>
      </c>
      <c r="F1085" s="66">
        <v>3161090</v>
      </c>
      <c r="G1085" s="17"/>
      <c r="H1085" s="18">
        <f t="shared" si="16"/>
        <v>3161090</v>
      </c>
    </row>
    <row r="1086" spans="2:8" s="13" customFormat="1" hidden="1" x14ac:dyDescent="0.15">
      <c r="B1086" s="15">
        <v>112003</v>
      </c>
      <c r="C1086" s="16" t="s">
        <v>668</v>
      </c>
      <c r="D1086" s="26">
        <v>43566</v>
      </c>
      <c r="E1086" s="16" t="s">
        <v>708</v>
      </c>
      <c r="F1086" s="66"/>
      <c r="G1086" s="17">
        <v>-3161090</v>
      </c>
      <c r="H1086" s="18">
        <f t="shared" si="16"/>
        <v>-3161090</v>
      </c>
    </row>
    <row r="1087" spans="2:8" s="13" customFormat="1" hidden="1" x14ac:dyDescent="0.15">
      <c r="B1087" s="15">
        <v>711011</v>
      </c>
      <c r="C1087" s="16" t="s">
        <v>150</v>
      </c>
      <c r="D1087" s="26">
        <v>43566</v>
      </c>
      <c r="E1087" s="16" t="s">
        <v>709</v>
      </c>
      <c r="F1087" s="66">
        <v>118000</v>
      </c>
      <c r="G1087" s="17"/>
      <c r="H1087" s="18">
        <f t="shared" si="16"/>
        <v>118000</v>
      </c>
    </row>
    <row r="1088" spans="2:8" s="13" customFormat="1" hidden="1" x14ac:dyDescent="0.15">
      <c r="B1088" s="15">
        <v>112003</v>
      </c>
      <c r="C1088" s="16" t="s">
        <v>668</v>
      </c>
      <c r="D1088" s="26">
        <v>43566</v>
      </c>
      <c r="E1088" s="16" t="s">
        <v>709</v>
      </c>
      <c r="F1088" s="66"/>
      <c r="G1088" s="17">
        <v>-118000</v>
      </c>
      <c r="H1088" s="18">
        <f t="shared" si="16"/>
        <v>-118000</v>
      </c>
    </row>
    <row r="1089" spans="2:8" s="13" customFormat="1" hidden="1" x14ac:dyDescent="0.15">
      <c r="B1089" s="15">
        <v>711034</v>
      </c>
      <c r="C1089" s="16" t="s">
        <v>183</v>
      </c>
      <c r="D1089" s="26">
        <v>43566</v>
      </c>
      <c r="E1089" s="16" t="s">
        <v>710</v>
      </c>
      <c r="F1089" s="66">
        <v>1700000</v>
      </c>
      <c r="G1089" s="17"/>
      <c r="H1089" s="18">
        <f t="shared" si="16"/>
        <v>1700000</v>
      </c>
    </row>
    <row r="1090" spans="2:8" s="13" customFormat="1" hidden="1" x14ac:dyDescent="0.15">
      <c r="B1090" s="15">
        <v>112003</v>
      </c>
      <c r="C1090" s="16" t="s">
        <v>668</v>
      </c>
      <c r="D1090" s="26">
        <v>43566</v>
      </c>
      <c r="E1090" s="16" t="s">
        <v>710</v>
      </c>
      <c r="F1090" s="66"/>
      <c r="G1090" s="17">
        <v>-1700000</v>
      </c>
      <c r="H1090" s="18">
        <f t="shared" si="16"/>
        <v>-1700000</v>
      </c>
    </row>
    <row r="1091" spans="2:8" s="13" customFormat="1" hidden="1" x14ac:dyDescent="0.15">
      <c r="B1091" s="15">
        <v>711001</v>
      </c>
      <c r="C1091" s="16" t="s">
        <v>175</v>
      </c>
      <c r="D1091" s="26">
        <v>43566</v>
      </c>
      <c r="E1091" s="16" t="s">
        <v>711</v>
      </c>
      <c r="F1091" s="66">
        <v>366000</v>
      </c>
      <c r="G1091" s="17"/>
      <c r="H1091" s="18">
        <f t="shared" si="16"/>
        <v>366000</v>
      </c>
    </row>
    <row r="1092" spans="2:8" s="13" customFormat="1" hidden="1" x14ac:dyDescent="0.15">
      <c r="B1092" s="15">
        <v>112003</v>
      </c>
      <c r="C1092" s="16" t="s">
        <v>668</v>
      </c>
      <c r="D1092" s="26">
        <v>43566</v>
      </c>
      <c r="E1092" s="16" t="s">
        <v>711</v>
      </c>
      <c r="F1092" s="66"/>
      <c r="G1092" s="17">
        <v>-366000</v>
      </c>
      <c r="H1092" s="18">
        <f t="shared" si="16"/>
        <v>-366000</v>
      </c>
    </row>
    <row r="1093" spans="2:8" s="13" customFormat="1" hidden="1" x14ac:dyDescent="0.15">
      <c r="B1093" s="15">
        <v>711001</v>
      </c>
      <c r="C1093" s="16" t="s">
        <v>175</v>
      </c>
      <c r="D1093" s="26">
        <v>43566</v>
      </c>
      <c r="E1093" s="16" t="s">
        <v>712</v>
      </c>
      <c r="F1093" s="66">
        <v>600000</v>
      </c>
      <c r="G1093" s="17"/>
      <c r="H1093" s="18">
        <f t="shared" si="16"/>
        <v>600000</v>
      </c>
    </row>
    <row r="1094" spans="2:8" s="13" customFormat="1" hidden="1" x14ac:dyDescent="0.15">
      <c r="B1094" s="15">
        <v>112003</v>
      </c>
      <c r="C1094" s="16" t="s">
        <v>668</v>
      </c>
      <c r="D1094" s="26">
        <v>43566</v>
      </c>
      <c r="E1094" s="16" t="s">
        <v>712</v>
      </c>
      <c r="F1094" s="66"/>
      <c r="G1094" s="17">
        <v>-600000</v>
      </c>
      <c r="H1094" s="18">
        <f t="shared" si="16"/>
        <v>-600000</v>
      </c>
    </row>
    <row r="1095" spans="2:8" s="13" customFormat="1" hidden="1" x14ac:dyDescent="0.15">
      <c r="B1095" s="15">
        <v>711011</v>
      </c>
      <c r="C1095" s="16" t="s">
        <v>150</v>
      </c>
      <c r="D1095" s="26">
        <v>43566</v>
      </c>
      <c r="E1095" s="16" t="s">
        <v>713</v>
      </c>
      <c r="F1095" s="66">
        <v>2642025</v>
      </c>
      <c r="G1095" s="17"/>
      <c r="H1095" s="18">
        <f t="shared" si="16"/>
        <v>2642025</v>
      </c>
    </row>
    <row r="1096" spans="2:8" s="13" customFormat="1" hidden="1" x14ac:dyDescent="0.15">
      <c r="B1096" s="15">
        <v>112003</v>
      </c>
      <c r="C1096" s="16" t="s">
        <v>668</v>
      </c>
      <c r="D1096" s="26">
        <v>43566</v>
      </c>
      <c r="E1096" s="16" t="s">
        <v>713</v>
      </c>
      <c r="F1096" s="66"/>
      <c r="G1096" s="17">
        <v>-2642025</v>
      </c>
      <c r="H1096" s="18">
        <f t="shared" si="16"/>
        <v>-2642025</v>
      </c>
    </row>
    <row r="1097" spans="2:8" s="13" customFormat="1" hidden="1" x14ac:dyDescent="0.15">
      <c r="B1097" s="15">
        <v>165001</v>
      </c>
      <c r="C1097" s="16" t="s">
        <v>62</v>
      </c>
      <c r="D1097" s="26">
        <v>43566</v>
      </c>
      <c r="E1097" s="16" t="s">
        <v>714</v>
      </c>
      <c r="F1097" s="66">
        <v>331659000</v>
      </c>
      <c r="G1097" s="17"/>
      <c r="H1097" s="18">
        <f t="shared" si="16"/>
        <v>331659000</v>
      </c>
    </row>
    <row r="1098" spans="2:8" s="13" customFormat="1" hidden="1" x14ac:dyDescent="0.15">
      <c r="B1098" s="15">
        <v>142001</v>
      </c>
      <c r="C1098" s="16" t="s">
        <v>39</v>
      </c>
      <c r="D1098" s="26">
        <v>43566</v>
      </c>
      <c r="E1098" s="16" t="s">
        <v>714</v>
      </c>
      <c r="F1098" s="66"/>
      <c r="G1098" s="17">
        <v>-157034000</v>
      </c>
      <c r="H1098" s="18">
        <f t="shared" si="16"/>
        <v>-157034000</v>
      </c>
    </row>
    <row r="1099" spans="2:8" s="13" customFormat="1" hidden="1" x14ac:dyDescent="0.15">
      <c r="B1099" s="15">
        <v>213002</v>
      </c>
      <c r="C1099" s="16" t="s">
        <v>669</v>
      </c>
      <c r="D1099" s="26">
        <v>43566</v>
      </c>
      <c r="E1099" s="16" t="s">
        <v>714</v>
      </c>
      <c r="F1099" s="66"/>
      <c r="G1099" s="17">
        <v>-174625000</v>
      </c>
      <c r="H1099" s="18">
        <f t="shared" si="16"/>
        <v>-174625000</v>
      </c>
    </row>
    <row r="1100" spans="2:8" s="13" customFormat="1" hidden="1" x14ac:dyDescent="0.15">
      <c r="B1100" s="15">
        <v>213002</v>
      </c>
      <c r="C1100" s="16" t="s">
        <v>669</v>
      </c>
      <c r="D1100" s="26">
        <v>43566</v>
      </c>
      <c r="E1100" s="16" t="s">
        <v>715</v>
      </c>
      <c r="F1100" s="66">
        <v>15875000</v>
      </c>
      <c r="G1100" s="17"/>
      <c r="H1100" s="18">
        <f t="shared" si="16"/>
        <v>15875000</v>
      </c>
    </row>
    <row r="1101" spans="2:8" s="13" customFormat="1" hidden="1" x14ac:dyDescent="0.15">
      <c r="B1101" s="15">
        <v>112003</v>
      </c>
      <c r="C1101" s="16" t="s">
        <v>668</v>
      </c>
      <c r="D1101" s="26">
        <v>43566</v>
      </c>
      <c r="E1101" s="16" t="s">
        <v>715</v>
      </c>
      <c r="F1101" s="66"/>
      <c r="G1101" s="17">
        <v>-15875000</v>
      </c>
      <c r="H1101" s="18">
        <f t="shared" si="16"/>
        <v>-15875000</v>
      </c>
    </row>
    <row r="1102" spans="2:8" s="13" customFormat="1" hidden="1" x14ac:dyDescent="0.15">
      <c r="B1102" s="15">
        <v>811020</v>
      </c>
      <c r="C1102" s="16" t="s">
        <v>512</v>
      </c>
      <c r="D1102" s="26">
        <v>43566</v>
      </c>
      <c r="E1102" s="16" t="s">
        <v>716</v>
      </c>
      <c r="F1102" s="66">
        <v>510000</v>
      </c>
      <c r="G1102" s="17"/>
      <c r="H1102" s="18">
        <f t="shared" si="16"/>
        <v>510000</v>
      </c>
    </row>
    <row r="1103" spans="2:8" s="13" customFormat="1" hidden="1" x14ac:dyDescent="0.15">
      <c r="B1103" s="15">
        <v>112003</v>
      </c>
      <c r="C1103" s="16" t="s">
        <v>668</v>
      </c>
      <c r="D1103" s="26">
        <v>43566</v>
      </c>
      <c r="E1103" s="16" t="s">
        <v>716</v>
      </c>
      <c r="F1103" s="66"/>
      <c r="G1103" s="17">
        <v>-510000</v>
      </c>
      <c r="H1103" s="18">
        <f t="shared" si="16"/>
        <v>-510000</v>
      </c>
    </row>
    <row r="1104" spans="2:8" s="13" customFormat="1" hidden="1" x14ac:dyDescent="0.15">
      <c r="B1104" s="15">
        <v>912004</v>
      </c>
      <c r="C1104" s="16" t="s">
        <v>205</v>
      </c>
      <c r="D1104" s="26">
        <v>43566</v>
      </c>
      <c r="E1104" s="16" t="s">
        <v>680</v>
      </c>
      <c r="F1104" s="66">
        <v>5000</v>
      </c>
      <c r="G1104" s="17"/>
      <c r="H1104" s="18">
        <f t="shared" si="16"/>
        <v>5000</v>
      </c>
    </row>
    <row r="1105" spans="2:8" s="13" customFormat="1" hidden="1" x14ac:dyDescent="0.15">
      <c r="B1105" s="15">
        <v>112003</v>
      </c>
      <c r="C1105" s="16" t="s">
        <v>668</v>
      </c>
      <c r="D1105" s="26">
        <v>43566</v>
      </c>
      <c r="E1105" s="16" t="s">
        <v>680</v>
      </c>
      <c r="F1105" s="66"/>
      <c r="G1105" s="17">
        <v>-5000</v>
      </c>
      <c r="H1105" s="18">
        <f t="shared" si="16"/>
        <v>-5000</v>
      </c>
    </row>
    <row r="1106" spans="2:8" s="13" customFormat="1" hidden="1" x14ac:dyDescent="0.15">
      <c r="B1106" s="15">
        <v>611034</v>
      </c>
      <c r="C1106" s="16" t="s">
        <v>172</v>
      </c>
      <c r="D1106" s="26">
        <v>43566</v>
      </c>
      <c r="E1106" s="16" t="s">
        <v>717</v>
      </c>
      <c r="F1106" s="66">
        <v>12661170</v>
      </c>
      <c r="G1106" s="17"/>
      <c r="H1106" s="18">
        <f t="shared" si="16"/>
        <v>12661170</v>
      </c>
    </row>
    <row r="1107" spans="2:8" s="13" customFormat="1" hidden="1" x14ac:dyDescent="0.15">
      <c r="B1107" s="15">
        <v>112003</v>
      </c>
      <c r="C1107" s="16" t="s">
        <v>668</v>
      </c>
      <c r="D1107" s="26">
        <v>43566</v>
      </c>
      <c r="E1107" s="16" t="s">
        <v>717</v>
      </c>
      <c r="F1107" s="66"/>
      <c r="G1107" s="17">
        <v>-12661170</v>
      </c>
      <c r="H1107" s="18">
        <f t="shared" si="16"/>
        <v>-12661170</v>
      </c>
    </row>
    <row r="1108" spans="2:8" s="13" customFormat="1" hidden="1" x14ac:dyDescent="0.15">
      <c r="B1108" s="15">
        <v>912004</v>
      </c>
      <c r="C1108" s="16" t="s">
        <v>205</v>
      </c>
      <c r="D1108" s="26">
        <v>43566</v>
      </c>
      <c r="E1108" s="16" t="s">
        <v>680</v>
      </c>
      <c r="F1108" s="66">
        <v>5000</v>
      </c>
      <c r="G1108" s="17"/>
      <c r="H1108" s="18">
        <f t="shared" si="16"/>
        <v>5000</v>
      </c>
    </row>
    <row r="1109" spans="2:8" s="13" customFormat="1" hidden="1" x14ac:dyDescent="0.15">
      <c r="B1109" s="15">
        <v>112003</v>
      </c>
      <c r="C1109" s="16" t="s">
        <v>668</v>
      </c>
      <c r="D1109" s="26">
        <v>43566</v>
      </c>
      <c r="E1109" s="16" t="s">
        <v>680</v>
      </c>
      <c r="F1109" s="66"/>
      <c r="G1109" s="17">
        <v>-5000</v>
      </c>
      <c r="H1109" s="18">
        <f t="shared" si="16"/>
        <v>-5000</v>
      </c>
    </row>
    <row r="1110" spans="2:8" s="13" customFormat="1" hidden="1" x14ac:dyDescent="0.15">
      <c r="B1110" s="15">
        <v>611002</v>
      </c>
      <c r="C1110" s="16" t="s">
        <v>141</v>
      </c>
      <c r="D1110" s="26">
        <v>43566</v>
      </c>
      <c r="E1110" s="16" t="s">
        <v>718</v>
      </c>
      <c r="F1110" s="66">
        <v>5000000</v>
      </c>
      <c r="G1110" s="17"/>
      <c r="H1110" s="18">
        <f t="shared" si="16"/>
        <v>5000000</v>
      </c>
    </row>
    <row r="1111" spans="2:8" s="13" customFormat="1" hidden="1" x14ac:dyDescent="0.15">
      <c r="B1111" s="15">
        <v>141005</v>
      </c>
      <c r="C1111" s="16" t="s">
        <v>36</v>
      </c>
      <c r="D1111" s="26">
        <v>43566</v>
      </c>
      <c r="E1111" s="16" t="s">
        <v>718</v>
      </c>
      <c r="F1111" s="66">
        <v>500000</v>
      </c>
      <c r="G1111" s="17"/>
      <c r="H1111" s="18">
        <f t="shared" si="16"/>
        <v>500000</v>
      </c>
    </row>
    <row r="1112" spans="2:8" s="13" customFormat="1" hidden="1" x14ac:dyDescent="0.15">
      <c r="B1112" s="15">
        <v>112003</v>
      </c>
      <c r="C1112" s="16" t="s">
        <v>668</v>
      </c>
      <c r="D1112" s="26">
        <v>43566</v>
      </c>
      <c r="E1112" s="16" t="s">
        <v>718</v>
      </c>
      <c r="F1112" s="66"/>
      <c r="G1112" s="17">
        <v>-5500000</v>
      </c>
      <c r="H1112" s="18">
        <f t="shared" si="16"/>
        <v>-5500000</v>
      </c>
    </row>
    <row r="1113" spans="2:8" s="13" customFormat="1" hidden="1" x14ac:dyDescent="0.15">
      <c r="B1113" s="15">
        <v>912004</v>
      </c>
      <c r="C1113" s="16" t="s">
        <v>205</v>
      </c>
      <c r="D1113" s="26">
        <v>43566</v>
      </c>
      <c r="E1113" s="16" t="s">
        <v>680</v>
      </c>
      <c r="F1113" s="66">
        <v>5000</v>
      </c>
      <c r="G1113" s="17"/>
      <c r="H1113" s="18">
        <f t="shared" si="16"/>
        <v>5000</v>
      </c>
    </row>
    <row r="1114" spans="2:8" s="13" customFormat="1" hidden="1" x14ac:dyDescent="0.15">
      <c r="B1114" s="15">
        <v>112003</v>
      </c>
      <c r="C1114" s="16" t="s">
        <v>668</v>
      </c>
      <c r="D1114" s="26">
        <v>43566</v>
      </c>
      <c r="E1114" s="16" t="s">
        <v>680</v>
      </c>
      <c r="F1114" s="66"/>
      <c r="G1114" s="17">
        <v>-5000</v>
      </c>
      <c r="H1114" s="18">
        <f t="shared" si="16"/>
        <v>-5000</v>
      </c>
    </row>
    <row r="1115" spans="2:8" s="13" customFormat="1" hidden="1" x14ac:dyDescent="0.15">
      <c r="B1115" s="15">
        <v>811011</v>
      </c>
      <c r="C1115" s="16" t="s">
        <v>150</v>
      </c>
      <c r="D1115" s="26">
        <v>43566</v>
      </c>
      <c r="E1115" s="16" t="s">
        <v>719</v>
      </c>
      <c r="F1115" s="66">
        <v>616549</v>
      </c>
      <c r="G1115" s="17"/>
      <c r="H1115" s="18">
        <f t="shared" si="16"/>
        <v>616549</v>
      </c>
    </row>
    <row r="1116" spans="2:8" s="13" customFormat="1" hidden="1" x14ac:dyDescent="0.15">
      <c r="B1116" s="15">
        <v>112003</v>
      </c>
      <c r="C1116" s="16" t="s">
        <v>668</v>
      </c>
      <c r="D1116" s="26">
        <v>43566</v>
      </c>
      <c r="E1116" s="16" t="s">
        <v>719</v>
      </c>
      <c r="F1116" s="66"/>
      <c r="G1116" s="17">
        <v>-616549</v>
      </c>
      <c r="H1116" s="18">
        <f t="shared" si="16"/>
        <v>-616549</v>
      </c>
    </row>
    <row r="1117" spans="2:8" s="13" customFormat="1" hidden="1" x14ac:dyDescent="0.15">
      <c r="B1117" s="15">
        <v>112003</v>
      </c>
      <c r="C1117" s="16" t="s">
        <v>668</v>
      </c>
      <c r="D1117" s="26">
        <v>43566</v>
      </c>
      <c r="E1117" s="16" t="s">
        <v>720</v>
      </c>
      <c r="F1117" s="66">
        <v>35152878</v>
      </c>
      <c r="G1117" s="17"/>
      <c r="H1117" s="18">
        <f t="shared" si="16"/>
        <v>35152878</v>
      </c>
    </row>
    <row r="1118" spans="2:8" s="13" customFormat="1" hidden="1" x14ac:dyDescent="0.15">
      <c r="B1118" s="15">
        <v>122001</v>
      </c>
      <c r="C1118" s="16" t="s">
        <v>18</v>
      </c>
      <c r="D1118" s="26">
        <v>43566</v>
      </c>
      <c r="E1118" s="16" t="s">
        <v>720</v>
      </c>
      <c r="F1118" s="66"/>
      <c r="G1118" s="17">
        <v>-35152878</v>
      </c>
      <c r="H1118" s="18">
        <f t="shared" si="16"/>
        <v>-35152878</v>
      </c>
    </row>
    <row r="1119" spans="2:8" s="13" customFormat="1" hidden="1" x14ac:dyDescent="0.15">
      <c r="B1119" s="15">
        <v>811001</v>
      </c>
      <c r="C1119" s="16" t="s">
        <v>186</v>
      </c>
      <c r="D1119" s="26">
        <v>43566</v>
      </c>
      <c r="E1119" s="16" t="s">
        <v>721</v>
      </c>
      <c r="F1119" s="66">
        <v>9750000</v>
      </c>
      <c r="G1119" s="17"/>
      <c r="H1119" s="18">
        <f t="shared" si="16"/>
        <v>9750000</v>
      </c>
    </row>
    <row r="1120" spans="2:8" s="13" customFormat="1" hidden="1" x14ac:dyDescent="0.15">
      <c r="B1120" s="15">
        <v>141005</v>
      </c>
      <c r="C1120" s="16" t="s">
        <v>36</v>
      </c>
      <c r="D1120" s="26">
        <v>43566</v>
      </c>
      <c r="E1120" s="16" t="s">
        <v>721</v>
      </c>
      <c r="F1120" s="66">
        <v>975000</v>
      </c>
      <c r="G1120" s="17"/>
      <c r="H1120" s="18">
        <f t="shared" ref="H1120:H1183" si="17">F1120+G1120</f>
        <v>975000</v>
      </c>
    </row>
    <row r="1121" spans="2:8" s="13" customFormat="1" hidden="1" x14ac:dyDescent="0.15">
      <c r="B1121" s="15">
        <v>112003</v>
      </c>
      <c r="C1121" s="16" t="s">
        <v>668</v>
      </c>
      <c r="D1121" s="26">
        <v>43566</v>
      </c>
      <c r="E1121" s="16" t="s">
        <v>721</v>
      </c>
      <c r="F1121" s="66"/>
      <c r="G1121" s="17">
        <v>-10725000</v>
      </c>
      <c r="H1121" s="18">
        <f t="shared" si="17"/>
        <v>-10725000</v>
      </c>
    </row>
    <row r="1122" spans="2:8" s="13" customFormat="1" hidden="1" x14ac:dyDescent="0.15">
      <c r="B1122" s="15">
        <v>912004</v>
      </c>
      <c r="C1122" s="16" t="s">
        <v>205</v>
      </c>
      <c r="D1122" s="26">
        <v>43566</v>
      </c>
      <c r="E1122" s="16" t="s">
        <v>680</v>
      </c>
      <c r="F1122" s="66">
        <v>5000</v>
      </c>
      <c r="G1122" s="17"/>
      <c r="H1122" s="18">
        <f t="shared" si="17"/>
        <v>5000</v>
      </c>
    </row>
    <row r="1123" spans="2:8" s="13" customFormat="1" hidden="1" x14ac:dyDescent="0.15">
      <c r="B1123" s="15">
        <v>112003</v>
      </c>
      <c r="C1123" s="16" t="s">
        <v>668</v>
      </c>
      <c r="D1123" s="26">
        <v>43566</v>
      </c>
      <c r="E1123" s="16" t="s">
        <v>680</v>
      </c>
      <c r="F1123" s="66"/>
      <c r="G1123" s="17">
        <v>-5000</v>
      </c>
      <c r="H1123" s="18">
        <f t="shared" si="17"/>
        <v>-5000</v>
      </c>
    </row>
    <row r="1124" spans="2:8" s="13" customFormat="1" hidden="1" x14ac:dyDescent="0.15">
      <c r="B1124" s="15">
        <v>112003</v>
      </c>
      <c r="C1124" s="16" t="s">
        <v>668</v>
      </c>
      <c r="D1124" s="26">
        <v>43566</v>
      </c>
      <c r="E1124" s="16" t="s">
        <v>722</v>
      </c>
      <c r="F1124" s="66">
        <v>2405000</v>
      </c>
      <c r="G1124" s="17"/>
      <c r="H1124" s="18">
        <f t="shared" si="17"/>
        <v>2405000</v>
      </c>
    </row>
    <row r="1125" spans="2:8" s="13" customFormat="1" hidden="1" x14ac:dyDescent="0.15">
      <c r="B1125" s="15">
        <v>122001</v>
      </c>
      <c r="C1125" s="16" t="s">
        <v>18</v>
      </c>
      <c r="D1125" s="26">
        <v>43566</v>
      </c>
      <c r="E1125" s="16" t="s">
        <v>722</v>
      </c>
      <c r="F1125" s="66"/>
      <c r="G1125" s="17">
        <v>-2405000</v>
      </c>
      <c r="H1125" s="18">
        <f t="shared" si="17"/>
        <v>-2405000</v>
      </c>
    </row>
    <row r="1126" spans="2:8" s="13" customFormat="1" hidden="1" x14ac:dyDescent="0.15">
      <c r="B1126" s="15">
        <v>112003</v>
      </c>
      <c r="C1126" s="16" t="s">
        <v>668</v>
      </c>
      <c r="D1126" s="26">
        <v>43566</v>
      </c>
      <c r="E1126" s="16" t="s">
        <v>723</v>
      </c>
      <c r="F1126" s="66">
        <v>2225000</v>
      </c>
      <c r="G1126" s="17"/>
      <c r="H1126" s="18">
        <f t="shared" si="17"/>
        <v>2225000</v>
      </c>
    </row>
    <row r="1127" spans="2:8" s="13" customFormat="1" hidden="1" x14ac:dyDescent="0.15">
      <c r="B1127" s="15">
        <v>122001</v>
      </c>
      <c r="C1127" s="16" t="s">
        <v>18</v>
      </c>
      <c r="D1127" s="26">
        <v>43566</v>
      </c>
      <c r="E1127" s="16" t="s">
        <v>723</v>
      </c>
      <c r="F1127" s="66"/>
      <c r="G1127" s="17">
        <v>-2225000</v>
      </c>
      <c r="H1127" s="18">
        <f t="shared" si="17"/>
        <v>-2225000</v>
      </c>
    </row>
    <row r="1128" spans="2:8" s="13" customFormat="1" hidden="1" x14ac:dyDescent="0.15">
      <c r="B1128" s="15">
        <v>811016</v>
      </c>
      <c r="C1128" s="16" t="s">
        <v>155</v>
      </c>
      <c r="D1128" s="26">
        <v>43567</v>
      </c>
      <c r="E1128" s="16" t="s">
        <v>724</v>
      </c>
      <c r="F1128" s="66">
        <v>1000000</v>
      </c>
      <c r="G1128" s="17"/>
      <c r="H1128" s="18">
        <f t="shared" si="17"/>
        <v>1000000</v>
      </c>
    </row>
    <row r="1129" spans="2:8" s="13" customFormat="1" hidden="1" x14ac:dyDescent="0.15">
      <c r="B1129" s="15">
        <v>112003</v>
      </c>
      <c r="C1129" s="16" t="s">
        <v>668</v>
      </c>
      <c r="D1129" s="26">
        <v>43567</v>
      </c>
      <c r="E1129" s="16" t="s">
        <v>724</v>
      </c>
      <c r="F1129" s="66"/>
      <c r="G1129" s="17">
        <v>-1000000</v>
      </c>
      <c r="H1129" s="18">
        <f t="shared" si="17"/>
        <v>-1000000</v>
      </c>
    </row>
    <row r="1130" spans="2:8" s="13" customFormat="1" hidden="1" x14ac:dyDescent="0.15">
      <c r="B1130" s="15">
        <v>811012</v>
      </c>
      <c r="C1130" s="16" t="s">
        <v>151</v>
      </c>
      <c r="D1130" s="26">
        <v>43567</v>
      </c>
      <c r="E1130" s="16" t="s">
        <v>725</v>
      </c>
      <c r="F1130" s="66">
        <v>4992500</v>
      </c>
      <c r="G1130" s="17"/>
      <c r="H1130" s="18">
        <f t="shared" si="17"/>
        <v>4992500</v>
      </c>
    </row>
    <row r="1131" spans="2:8" s="13" customFormat="1" hidden="1" x14ac:dyDescent="0.15">
      <c r="B1131" s="15">
        <v>811010</v>
      </c>
      <c r="C1131" s="16" t="s">
        <v>149</v>
      </c>
      <c r="D1131" s="26">
        <v>43567</v>
      </c>
      <c r="E1131" s="16" t="s">
        <v>725</v>
      </c>
      <c r="F1131" s="66">
        <v>5074932</v>
      </c>
      <c r="G1131" s="17"/>
      <c r="H1131" s="18">
        <f t="shared" si="17"/>
        <v>5074932</v>
      </c>
    </row>
    <row r="1132" spans="2:8" s="13" customFormat="1" hidden="1" x14ac:dyDescent="0.15">
      <c r="B1132" s="15">
        <v>112003</v>
      </c>
      <c r="C1132" s="16" t="s">
        <v>668</v>
      </c>
      <c r="D1132" s="26">
        <v>43567</v>
      </c>
      <c r="E1132" s="16" t="s">
        <v>725</v>
      </c>
      <c r="F1132" s="66"/>
      <c r="G1132" s="17">
        <v>-10067432</v>
      </c>
      <c r="H1132" s="18">
        <f t="shared" si="17"/>
        <v>-10067432</v>
      </c>
    </row>
    <row r="1133" spans="2:8" s="13" customFormat="1" hidden="1" x14ac:dyDescent="0.15">
      <c r="B1133" s="15">
        <v>711005</v>
      </c>
      <c r="C1133" s="16" t="s">
        <v>144</v>
      </c>
      <c r="D1133" s="26">
        <v>43567</v>
      </c>
      <c r="E1133" s="16" t="s">
        <v>726</v>
      </c>
      <c r="F1133" s="66">
        <v>501818.2</v>
      </c>
      <c r="G1133" s="17"/>
      <c r="H1133" s="18">
        <f t="shared" si="17"/>
        <v>501818.2</v>
      </c>
    </row>
    <row r="1134" spans="2:8" s="13" customFormat="1" hidden="1" x14ac:dyDescent="0.15">
      <c r="B1134" s="15">
        <v>112003</v>
      </c>
      <c r="C1134" s="16" t="s">
        <v>668</v>
      </c>
      <c r="D1134" s="26">
        <v>43567</v>
      </c>
      <c r="E1134" s="16" t="s">
        <v>726</v>
      </c>
      <c r="F1134" s="66"/>
      <c r="G1134" s="17">
        <v>-501818.2</v>
      </c>
      <c r="H1134" s="18">
        <f t="shared" si="17"/>
        <v>-501818.2</v>
      </c>
    </row>
    <row r="1135" spans="2:8" s="13" customFormat="1" hidden="1" x14ac:dyDescent="0.15">
      <c r="B1135" s="15">
        <v>711005</v>
      </c>
      <c r="C1135" s="16" t="s">
        <v>144</v>
      </c>
      <c r="D1135" s="26">
        <v>43567</v>
      </c>
      <c r="E1135" s="16" t="s">
        <v>727</v>
      </c>
      <c r="F1135" s="66">
        <v>226511.35999999999</v>
      </c>
      <c r="G1135" s="17"/>
      <c r="H1135" s="18">
        <f t="shared" si="17"/>
        <v>226511.35999999999</v>
      </c>
    </row>
    <row r="1136" spans="2:8" s="13" customFormat="1" hidden="1" x14ac:dyDescent="0.15">
      <c r="B1136" s="15">
        <v>112003</v>
      </c>
      <c r="C1136" s="16" t="s">
        <v>668</v>
      </c>
      <c r="D1136" s="26">
        <v>43567</v>
      </c>
      <c r="E1136" s="16" t="s">
        <v>727</v>
      </c>
      <c r="F1136" s="66"/>
      <c r="G1136" s="17">
        <v>-226511.35999999999</v>
      </c>
      <c r="H1136" s="18">
        <f t="shared" si="17"/>
        <v>-226511.35999999999</v>
      </c>
    </row>
    <row r="1137" spans="2:8" s="13" customFormat="1" hidden="1" x14ac:dyDescent="0.15">
      <c r="B1137" s="15">
        <v>711005</v>
      </c>
      <c r="C1137" s="16" t="s">
        <v>144</v>
      </c>
      <c r="D1137" s="26">
        <v>43567</v>
      </c>
      <c r="E1137" s="16" t="s">
        <v>728</v>
      </c>
      <c r="F1137" s="66">
        <v>153636</v>
      </c>
      <c r="G1137" s="17"/>
      <c r="H1137" s="18">
        <f t="shared" si="17"/>
        <v>153636</v>
      </c>
    </row>
    <row r="1138" spans="2:8" s="13" customFormat="1" hidden="1" x14ac:dyDescent="0.15">
      <c r="B1138" s="15">
        <v>112003</v>
      </c>
      <c r="C1138" s="16" t="s">
        <v>668</v>
      </c>
      <c r="D1138" s="26">
        <v>43567</v>
      </c>
      <c r="E1138" s="16" t="s">
        <v>728</v>
      </c>
      <c r="F1138" s="66"/>
      <c r="G1138" s="17">
        <v>-153636</v>
      </c>
      <c r="H1138" s="18">
        <f t="shared" si="17"/>
        <v>-153636</v>
      </c>
    </row>
    <row r="1139" spans="2:8" s="13" customFormat="1" hidden="1" x14ac:dyDescent="0.15">
      <c r="B1139" s="15">
        <v>711005</v>
      </c>
      <c r="C1139" s="16" t="s">
        <v>144</v>
      </c>
      <c r="D1139" s="26">
        <v>43567</v>
      </c>
      <c r="E1139" s="16" t="s">
        <v>729</v>
      </c>
      <c r="F1139" s="66">
        <v>4900985.54</v>
      </c>
      <c r="G1139" s="17"/>
      <c r="H1139" s="18">
        <f t="shared" si="17"/>
        <v>4900985.54</v>
      </c>
    </row>
    <row r="1140" spans="2:8" s="13" customFormat="1" hidden="1" x14ac:dyDescent="0.15">
      <c r="B1140" s="15">
        <v>112003</v>
      </c>
      <c r="C1140" s="16" t="s">
        <v>668</v>
      </c>
      <c r="D1140" s="26">
        <v>43567</v>
      </c>
      <c r="E1140" s="16" t="s">
        <v>729</v>
      </c>
      <c r="F1140" s="66"/>
      <c r="G1140" s="17">
        <v>-4900985.54</v>
      </c>
      <c r="H1140" s="18">
        <f t="shared" si="17"/>
        <v>-4900985.54</v>
      </c>
    </row>
    <row r="1141" spans="2:8" s="13" customFormat="1" hidden="1" x14ac:dyDescent="0.15">
      <c r="B1141" s="15">
        <v>711005</v>
      </c>
      <c r="C1141" s="16" t="s">
        <v>144</v>
      </c>
      <c r="D1141" s="26">
        <v>43567</v>
      </c>
      <c r="E1141" s="16" t="s">
        <v>730</v>
      </c>
      <c r="F1141" s="66">
        <v>498886.82</v>
      </c>
      <c r="G1141" s="17"/>
      <c r="H1141" s="18">
        <f t="shared" si="17"/>
        <v>498886.82</v>
      </c>
    </row>
    <row r="1142" spans="2:8" s="13" customFormat="1" hidden="1" x14ac:dyDescent="0.15">
      <c r="B1142" s="15">
        <v>112003</v>
      </c>
      <c r="C1142" s="16" t="s">
        <v>668</v>
      </c>
      <c r="D1142" s="26">
        <v>43567</v>
      </c>
      <c r="E1142" s="16" t="s">
        <v>730</v>
      </c>
      <c r="F1142" s="66"/>
      <c r="G1142" s="17">
        <v>-498886.82</v>
      </c>
      <c r="H1142" s="18">
        <f t="shared" si="17"/>
        <v>-498886.82</v>
      </c>
    </row>
    <row r="1143" spans="2:8" s="13" customFormat="1" hidden="1" x14ac:dyDescent="0.15">
      <c r="B1143" s="15">
        <v>912004</v>
      </c>
      <c r="C1143" s="16" t="s">
        <v>205</v>
      </c>
      <c r="D1143" s="26">
        <v>43566</v>
      </c>
      <c r="E1143" s="16" t="s">
        <v>680</v>
      </c>
      <c r="F1143" s="66">
        <v>5000</v>
      </c>
      <c r="G1143" s="17"/>
      <c r="H1143" s="18">
        <f t="shared" si="17"/>
        <v>5000</v>
      </c>
    </row>
    <row r="1144" spans="2:8" s="13" customFormat="1" hidden="1" x14ac:dyDescent="0.15">
      <c r="B1144" s="15">
        <v>112003</v>
      </c>
      <c r="C1144" s="16" t="s">
        <v>668</v>
      </c>
      <c r="D1144" s="26">
        <v>43566</v>
      </c>
      <c r="E1144" s="16" t="s">
        <v>680</v>
      </c>
      <c r="F1144" s="66"/>
      <c r="G1144" s="17">
        <v>-5000</v>
      </c>
      <c r="H1144" s="18">
        <f t="shared" si="17"/>
        <v>-5000</v>
      </c>
    </row>
    <row r="1145" spans="2:8" s="13" customFormat="1" hidden="1" x14ac:dyDescent="0.15">
      <c r="B1145" s="15">
        <v>711004</v>
      </c>
      <c r="C1145" s="16" t="s">
        <v>143</v>
      </c>
      <c r="D1145" s="26">
        <v>43567</v>
      </c>
      <c r="E1145" s="16" t="s">
        <v>678</v>
      </c>
      <c r="F1145" s="66">
        <v>1800000</v>
      </c>
      <c r="G1145" s="17"/>
      <c r="H1145" s="18">
        <f t="shared" si="17"/>
        <v>1800000</v>
      </c>
    </row>
    <row r="1146" spans="2:8" s="13" customFormat="1" hidden="1" x14ac:dyDescent="0.15">
      <c r="B1146" s="15">
        <v>711021</v>
      </c>
      <c r="C1146" s="16" t="s">
        <v>159</v>
      </c>
      <c r="D1146" s="26">
        <v>43567</v>
      </c>
      <c r="E1146" s="16" t="s">
        <v>731</v>
      </c>
      <c r="F1146" s="66">
        <v>131000</v>
      </c>
      <c r="G1146" s="17"/>
      <c r="H1146" s="18">
        <f t="shared" si="17"/>
        <v>131000</v>
      </c>
    </row>
    <row r="1147" spans="2:8" s="13" customFormat="1" hidden="1" x14ac:dyDescent="0.15">
      <c r="B1147" s="15">
        <v>711010</v>
      </c>
      <c r="C1147" s="16" t="s">
        <v>149</v>
      </c>
      <c r="D1147" s="26">
        <v>43567</v>
      </c>
      <c r="E1147" s="16" t="s">
        <v>732</v>
      </c>
      <c r="F1147" s="66">
        <v>150000</v>
      </c>
      <c r="G1147" s="17"/>
      <c r="H1147" s="18">
        <f t="shared" si="17"/>
        <v>150000</v>
      </c>
    </row>
    <row r="1148" spans="2:8" s="13" customFormat="1" hidden="1" x14ac:dyDescent="0.15">
      <c r="B1148" s="15">
        <v>711034</v>
      </c>
      <c r="C1148" s="16" t="s">
        <v>183</v>
      </c>
      <c r="D1148" s="26">
        <v>43567</v>
      </c>
      <c r="E1148" s="16" t="s">
        <v>733</v>
      </c>
      <c r="F1148" s="66">
        <v>889000</v>
      </c>
      <c r="G1148" s="17"/>
      <c r="H1148" s="18">
        <f t="shared" si="17"/>
        <v>889000</v>
      </c>
    </row>
    <row r="1149" spans="2:8" s="13" customFormat="1" hidden="1" x14ac:dyDescent="0.15">
      <c r="B1149" s="15">
        <v>811012</v>
      </c>
      <c r="C1149" s="16" t="s">
        <v>151</v>
      </c>
      <c r="D1149" s="26">
        <v>43567</v>
      </c>
      <c r="E1149" s="16" t="s">
        <v>734</v>
      </c>
      <c r="F1149" s="66">
        <v>31200</v>
      </c>
      <c r="G1149" s="17"/>
      <c r="H1149" s="18">
        <f t="shared" si="17"/>
        <v>31200</v>
      </c>
    </row>
    <row r="1150" spans="2:8" s="13" customFormat="1" hidden="1" x14ac:dyDescent="0.15">
      <c r="B1150" s="15">
        <v>811035</v>
      </c>
      <c r="C1150" s="16" t="s">
        <v>194</v>
      </c>
      <c r="D1150" s="26">
        <v>43567</v>
      </c>
      <c r="E1150" s="16" t="s">
        <v>735</v>
      </c>
      <c r="F1150" s="66">
        <v>6998800</v>
      </c>
      <c r="G1150" s="17"/>
      <c r="H1150" s="18">
        <f t="shared" si="17"/>
        <v>6998800</v>
      </c>
    </row>
    <row r="1151" spans="2:8" s="13" customFormat="1" hidden="1" x14ac:dyDescent="0.15">
      <c r="B1151" s="15">
        <v>112003</v>
      </c>
      <c r="C1151" s="16" t="s">
        <v>668</v>
      </c>
      <c r="D1151" s="26">
        <v>43567</v>
      </c>
      <c r="E1151" s="16" t="s">
        <v>678</v>
      </c>
      <c r="F1151" s="66"/>
      <c r="G1151" s="17">
        <v>-10000000</v>
      </c>
      <c r="H1151" s="18">
        <f t="shared" si="17"/>
        <v>-10000000</v>
      </c>
    </row>
    <row r="1152" spans="2:8" s="13" customFormat="1" hidden="1" x14ac:dyDescent="0.15">
      <c r="B1152" s="15">
        <v>711011</v>
      </c>
      <c r="C1152" s="16" t="s">
        <v>150</v>
      </c>
      <c r="D1152" s="26">
        <v>43567</v>
      </c>
      <c r="E1152" s="16" t="s">
        <v>736</v>
      </c>
      <c r="F1152" s="66">
        <v>1000000</v>
      </c>
      <c r="G1152" s="17"/>
      <c r="H1152" s="18">
        <f t="shared" si="17"/>
        <v>1000000</v>
      </c>
    </row>
    <row r="1153" spans="2:8" s="13" customFormat="1" hidden="1" x14ac:dyDescent="0.15">
      <c r="B1153" s="15">
        <v>112003</v>
      </c>
      <c r="C1153" s="16" t="s">
        <v>668</v>
      </c>
      <c r="D1153" s="26">
        <v>43567</v>
      </c>
      <c r="E1153" s="16" t="s">
        <v>736</v>
      </c>
      <c r="F1153" s="66"/>
      <c r="G1153" s="17">
        <v>-1000000</v>
      </c>
      <c r="H1153" s="18">
        <f t="shared" si="17"/>
        <v>-1000000</v>
      </c>
    </row>
    <row r="1154" spans="2:8" s="13" customFormat="1" hidden="1" x14ac:dyDescent="0.15">
      <c r="B1154" s="15">
        <v>112003</v>
      </c>
      <c r="C1154" s="16" t="s">
        <v>668</v>
      </c>
      <c r="D1154" s="26">
        <v>43571</v>
      </c>
      <c r="E1154" s="16" t="s">
        <v>737</v>
      </c>
      <c r="F1154" s="66">
        <v>2170014</v>
      </c>
      <c r="G1154" s="17"/>
      <c r="H1154" s="18">
        <f t="shared" si="17"/>
        <v>2170014</v>
      </c>
    </row>
    <row r="1155" spans="2:8" s="13" customFormat="1" hidden="1" x14ac:dyDescent="0.15">
      <c r="B1155" s="15">
        <v>122001</v>
      </c>
      <c r="C1155" s="16" t="s">
        <v>18</v>
      </c>
      <c r="D1155" s="26">
        <v>43571</v>
      </c>
      <c r="E1155" s="16" t="s">
        <v>737</v>
      </c>
      <c r="F1155" s="66"/>
      <c r="G1155" s="17">
        <v>-2170014</v>
      </c>
      <c r="H1155" s="18">
        <f t="shared" si="17"/>
        <v>-2170014</v>
      </c>
    </row>
    <row r="1156" spans="2:8" s="13" customFormat="1" hidden="1" x14ac:dyDescent="0.15">
      <c r="B1156" s="15">
        <v>112003</v>
      </c>
      <c r="C1156" s="16" t="s">
        <v>668</v>
      </c>
      <c r="D1156" s="26">
        <v>43571</v>
      </c>
      <c r="E1156" s="16" t="s">
        <v>738</v>
      </c>
      <c r="F1156" s="66">
        <v>259875</v>
      </c>
      <c r="G1156" s="17"/>
      <c r="H1156" s="18">
        <f t="shared" si="17"/>
        <v>259875</v>
      </c>
    </row>
    <row r="1157" spans="2:8" s="13" customFormat="1" hidden="1" x14ac:dyDescent="0.15">
      <c r="B1157" s="15">
        <v>122001</v>
      </c>
      <c r="C1157" s="16" t="s">
        <v>18</v>
      </c>
      <c r="D1157" s="26">
        <v>43571</v>
      </c>
      <c r="E1157" s="16" t="s">
        <v>738</v>
      </c>
      <c r="F1157" s="66"/>
      <c r="G1157" s="17">
        <v>-259875</v>
      </c>
      <c r="H1157" s="18">
        <f t="shared" si="17"/>
        <v>-259875</v>
      </c>
    </row>
    <row r="1158" spans="2:8" s="13" customFormat="1" hidden="1" x14ac:dyDescent="0.15">
      <c r="B1158" s="15">
        <v>112003</v>
      </c>
      <c r="C1158" s="16" t="s">
        <v>668</v>
      </c>
      <c r="D1158" s="26">
        <v>43573</v>
      </c>
      <c r="E1158" s="16" t="s">
        <v>671</v>
      </c>
      <c r="F1158" s="66">
        <v>200000000</v>
      </c>
      <c r="G1158" s="17"/>
      <c r="H1158" s="18">
        <f t="shared" si="17"/>
        <v>200000000</v>
      </c>
    </row>
    <row r="1159" spans="2:8" s="13" customFormat="1" hidden="1" x14ac:dyDescent="0.15">
      <c r="B1159" s="15">
        <v>112001</v>
      </c>
      <c r="C1159" s="16" t="s">
        <v>9</v>
      </c>
      <c r="D1159" s="26">
        <v>43573</v>
      </c>
      <c r="E1159" s="16" t="s">
        <v>671</v>
      </c>
      <c r="F1159" s="66"/>
      <c r="G1159" s="17">
        <v>-200000000</v>
      </c>
      <c r="H1159" s="18">
        <f t="shared" si="17"/>
        <v>-200000000</v>
      </c>
    </row>
    <row r="1160" spans="2:8" s="13" customFormat="1" hidden="1" x14ac:dyDescent="0.15">
      <c r="B1160" s="15">
        <v>611002</v>
      </c>
      <c r="C1160" s="16" t="s">
        <v>141</v>
      </c>
      <c r="D1160" s="26">
        <v>43573</v>
      </c>
      <c r="E1160" s="16" t="s">
        <v>739</v>
      </c>
      <c r="F1160" s="66">
        <v>2135000</v>
      </c>
      <c r="G1160" s="17"/>
      <c r="H1160" s="18">
        <f t="shared" si="17"/>
        <v>2135000</v>
      </c>
    </row>
    <row r="1161" spans="2:8" s="13" customFormat="1" hidden="1" x14ac:dyDescent="0.15">
      <c r="B1161" s="15">
        <v>112003</v>
      </c>
      <c r="C1161" s="16" t="s">
        <v>668</v>
      </c>
      <c r="D1161" s="26">
        <v>43573</v>
      </c>
      <c r="E1161" s="16" t="s">
        <v>739</v>
      </c>
      <c r="F1161" s="66"/>
      <c r="G1161" s="17">
        <v>-2135000</v>
      </c>
      <c r="H1161" s="18">
        <f t="shared" si="17"/>
        <v>-2135000</v>
      </c>
    </row>
    <row r="1162" spans="2:8" s="13" customFormat="1" hidden="1" x14ac:dyDescent="0.15">
      <c r="B1162" s="15">
        <v>611001</v>
      </c>
      <c r="C1162" s="16" t="s">
        <v>140</v>
      </c>
      <c r="D1162" s="26">
        <v>43573</v>
      </c>
      <c r="E1162" s="16" t="s">
        <v>740</v>
      </c>
      <c r="F1162" s="66">
        <v>157696000</v>
      </c>
      <c r="G1162" s="17"/>
      <c r="H1162" s="18">
        <f t="shared" si="17"/>
        <v>157696000</v>
      </c>
    </row>
    <row r="1163" spans="2:8" s="13" customFormat="1" hidden="1" x14ac:dyDescent="0.15">
      <c r="B1163" s="15">
        <v>141005</v>
      </c>
      <c r="C1163" s="16" t="s">
        <v>36</v>
      </c>
      <c r="D1163" s="26">
        <v>43573</v>
      </c>
      <c r="E1163" s="16" t="s">
        <v>676</v>
      </c>
      <c r="F1163" s="66">
        <v>15769600</v>
      </c>
      <c r="G1163" s="17"/>
      <c r="H1163" s="18">
        <f t="shared" si="17"/>
        <v>15769600</v>
      </c>
    </row>
    <row r="1164" spans="2:8" s="13" customFormat="1" hidden="1" x14ac:dyDescent="0.15">
      <c r="B1164" s="15">
        <v>112003</v>
      </c>
      <c r="C1164" s="16" t="s">
        <v>668</v>
      </c>
      <c r="D1164" s="26">
        <v>43573</v>
      </c>
      <c r="E1164" s="16" t="s">
        <v>740</v>
      </c>
      <c r="F1164" s="66"/>
      <c r="G1164" s="17">
        <v>-173465600</v>
      </c>
      <c r="H1164" s="18">
        <f t="shared" si="17"/>
        <v>-173465600</v>
      </c>
    </row>
    <row r="1165" spans="2:8" s="13" customFormat="1" hidden="1" x14ac:dyDescent="0.15">
      <c r="B1165" s="15">
        <v>611012</v>
      </c>
      <c r="C1165" s="16" t="s">
        <v>151</v>
      </c>
      <c r="D1165" s="26">
        <v>43573</v>
      </c>
      <c r="E1165" s="16" t="s">
        <v>741</v>
      </c>
      <c r="F1165" s="66">
        <v>1140000</v>
      </c>
      <c r="G1165" s="17"/>
      <c r="H1165" s="18">
        <f t="shared" si="17"/>
        <v>1140000</v>
      </c>
    </row>
    <row r="1166" spans="2:8" s="13" customFormat="1" hidden="1" x14ac:dyDescent="0.15">
      <c r="B1166" s="15">
        <v>611013</v>
      </c>
      <c r="C1166" s="16" t="s">
        <v>152</v>
      </c>
      <c r="D1166" s="26">
        <v>43573</v>
      </c>
      <c r="E1166" s="16" t="s">
        <v>742</v>
      </c>
      <c r="F1166" s="66">
        <v>413500</v>
      </c>
      <c r="G1166" s="17"/>
      <c r="H1166" s="18">
        <f t="shared" si="17"/>
        <v>413500</v>
      </c>
    </row>
    <row r="1167" spans="2:8" s="13" customFormat="1" hidden="1" x14ac:dyDescent="0.15">
      <c r="B1167" s="15">
        <v>611001</v>
      </c>
      <c r="C1167" s="16" t="s">
        <v>140</v>
      </c>
      <c r="D1167" s="26">
        <v>43573</v>
      </c>
      <c r="E1167" s="16" t="s">
        <v>743</v>
      </c>
      <c r="F1167" s="66">
        <v>1316600</v>
      </c>
      <c r="G1167" s="17"/>
      <c r="H1167" s="18">
        <f t="shared" si="17"/>
        <v>1316600</v>
      </c>
    </row>
    <row r="1168" spans="2:8" s="13" customFormat="1" hidden="1" x14ac:dyDescent="0.15">
      <c r="B1168" s="15">
        <v>112003</v>
      </c>
      <c r="C1168" s="16" t="s">
        <v>668</v>
      </c>
      <c r="D1168" s="26">
        <v>43573</v>
      </c>
      <c r="E1168" s="16" t="s">
        <v>744</v>
      </c>
      <c r="F1168" s="66"/>
      <c r="G1168" s="17">
        <v>-2870100</v>
      </c>
      <c r="H1168" s="18">
        <f t="shared" si="17"/>
        <v>-2870100</v>
      </c>
    </row>
    <row r="1169" spans="2:8" s="13" customFormat="1" hidden="1" x14ac:dyDescent="0.15">
      <c r="B1169" s="15">
        <v>912004</v>
      </c>
      <c r="C1169" s="16" t="s">
        <v>205</v>
      </c>
      <c r="D1169" s="26">
        <v>43573</v>
      </c>
      <c r="E1169" s="16" t="s">
        <v>680</v>
      </c>
      <c r="F1169" s="66">
        <v>5000</v>
      </c>
      <c r="G1169" s="17"/>
      <c r="H1169" s="18">
        <f t="shared" si="17"/>
        <v>5000</v>
      </c>
    </row>
    <row r="1170" spans="2:8" s="13" customFormat="1" hidden="1" x14ac:dyDescent="0.15">
      <c r="B1170" s="15">
        <v>112003</v>
      </c>
      <c r="C1170" s="16" t="s">
        <v>668</v>
      </c>
      <c r="D1170" s="26">
        <v>43573</v>
      </c>
      <c r="E1170" s="16" t="s">
        <v>680</v>
      </c>
      <c r="F1170" s="66"/>
      <c r="G1170" s="17">
        <v>-5000</v>
      </c>
      <c r="H1170" s="18">
        <f t="shared" si="17"/>
        <v>-5000</v>
      </c>
    </row>
    <row r="1171" spans="2:8" s="13" customFormat="1" hidden="1" x14ac:dyDescent="0.15">
      <c r="B1171" s="15">
        <v>811012</v>
      </c>
      <c r="C1171" s="16" t="s">
        <v>151</v>
      </c>
      <c r="D1171" s="26">
        <v>43573</v>
      </c>
      <c r="E1171" s="16" t="s">
        <v>745</v>
      </c>
      <c r="F1171" s="66">
        <v>605000</v>
      </c>
      <c r="G1171" s="17"/>
      <c r="H1171" s="18">
        <f t="shared" si="17"/>
        <v>605000</v>
      </c>
    </row>
    <row r="1172" spans="2:8" s="13" customFormat="1" hidden="1" x14ac:dyDescent="0.15">
      <c r="B1172" s="15">
        <v>811013</v>
      </c>
      <c r="C1172" s="16" t="s">
        <v>152</v>
      </c>
      <c r="D1172" s="26">
        <v>43573</v>
      </c>
      <c r="E1172" s="16" t="s">
        <v>746</v>
      </c>
      <c r="F1172" s="66">
        <v>162540</v>
      </c>
      <c r="G1172" s="17"/>
      <c r="H1172" s="18">
        <f t="shared" si="17"/>
        <v>162540</v>
      </c>
    </row>
    <row r="1173" spans="2:8" s="13" customFormat="1" hidden="1" x14ac:dyDescent="0.15">
      <c r="B1173" s="15">
        <v>112003</v>
      </c>
      <c r="C1173" s="16" t="s">
        <v>668</v>
      </c>
      <c r="D1173" s="26">
        <v>43573</v>
      </c>
      <c r="E1173" s="16" t="s">
        <v>746</v>
      </c>
      <c r="F1173" s="66"/>
      <c r="G1173" s="17">
        <v>-767540</v>
      </c>
      <c r="H1173" s="18">
        <f t="shared" si="17"/>
        <v>-767540</v>
      </c>
    </row>
    <row r="1174" spans="2:8" s="13" customFormat="1" hidden="1" x14ac:dyDescent="0.15">
      <c r="B1174" s="15">
        <v>611015</v>
      </c>
      <c r="C1174" s="16" t="s">
        <v>154</v>
      </c>
      <c r="D1174" s="26">
        <v>43573</v>
      </c>
      <c r="E1174" s="16" t="s">
        <v>747</v>
      </c>
      <c r="F1174" s="66">
        <v>327088</v>
      </c>
      <c r="G1174" s="17"/>
      <c r="H1174" s="18">
        <f t="shared" si="17"/>
        <v>327088</v>
      </c>
    </row>
    <row r="1175" spans="2:8" s="13" customFormat="1" hidden="1" x14ac:dyDescent="0.15">
      <c r="B1175" s="15">
        <v>112003</v>
      </c>
      <c r="C1175" s="16" t="s">
        <v>668</v>
      </c>
      <c r="D1175" s="26">
        <v>43573</v>
      </c>
      <c r="E1175" s="16" t="s">
        <v>747</v>
      </c>
      <c r="F1175" s="66"/>
      <c r="G1175" s="17">
        <v>-327088</v>
      </c>
      <c r="H1175" s="18">
        <f t="shared" si="17"/>
        <v>-327088</v>
      </c>
    </row>
    <row r="1176" spans="2:8" s="13" customFormat="1" hidden="1" x14ac:dyDescent="0.15">
      <c r="B1176" s="15">
        <v>811015</v>
      </c>
      <c r="C1176" s="16" t="s">
        <v>154</v>
      </c>
      <c r="D1176" s="26">
        <v>43573</v>
      </c>
      <c r="E1176" s="16" t="s">
        <v>748</v>
      </c>
      <c r="F1176" s="66">
        <v>52000</v>
      </c>
      <c r="G1176" s="17"/>
      <c r="H1176" s="18">
        <f t="shared" si="17"/>
        <v>52000</v>
      </c>
    </row>
    <row r="1177" spans="2:8" s="13" customFormat="1" hidden="1" x14ac:dyDescent="0.15">
      <c r="B1177" s="15">
        <v>112003</v>
      </c>
      <c r="C1177" s="16" t="s">
        <v>668</v>
      </c>
      <c r="D1177" s="26">
        <v>43573</v>
      </c>
      <c r="E1177" s="16" t="s">
        <v>748</v>
      </c>
      <c r="F1177" s="66"/>
      <c r="G1177" s="17">
        <v>-52000</v>
      </c>
      <c r="H1177" s="18">
        <f t="shared" si="17"/>
        <v>-52000</v>
      </c>
    </row>
    <row r="1178" spans="2:8" s="13" customFormat="1" hidden="1" x14ac:dyDescent="0.15">
      <c r="B1178" s="15">
        <v>811015</v>
      </c>
      <c r="C1178" s="16" t="s">
        <v>154</v>
      </c>
      <c r="D1178" s="26">
        <v>43573</v>
      </c>
      <c r="E1178" s="16" t="s">
        <v>749</v>
      </c>
      <c r="F1178" s="66">
        <v>52000</v>
      </c>
      <c r="G1178" s="17"/>
      <c r="H1178" s="18">
        <f t="shared" si="17"/>
        <v>52000</v>
      </c>
    </row>
    <row r="1179" spans="2:8" s="13" customFormat="1" hidden="1" x14ac:dyDescent="0.15">
      <c r="B1179" s="15">
        <v>112003</v>
      </c>
      <c r="C1179" s="16" t="s">
        <v>668</v>
      </c>
      <c r="D1179" s="26">
        <v>43573</v>
      </c>
      <c r="E1179" s="16" t="s">
        <v>749</v>
      </c>
      <c r="F1179" s="66"/>
      <c r="G1179" s="17">
        <v>-52000</v>
      </c>
      <c r="H1179" s="18">
        <f t="shared" si="17"/>
        <v>-52000</v>
      </c>
    </row>
    <row r="1180" spans="2:8" s="13" customFormat="1" hidden="1" x14ac:dyDescent="0.15">
      <c r="B1180" s="15">
        <v>811015</v>
      </c>
      <c r="C1180" s="16" t="s">
        <v>154</v>
      </c>
      <c r="D1180" s="26">
        <v>43573</v>
      </c>
      <c r="E1180" s="16" t="s">
        <v>750</v>
      </c>
      <c r="F1180" s="66">
        <v>379500</v>
      </c>
      <c r="G1180" s="17"/>
      <c r="H1180" s="18">
        <f t="shared" si="17"/>
        <v>379500</v>
      </c>
    </row>
    <row r="1181" spans="2:8" s="13" customFormat="1" hidden="1" x14ac:dyDescent="0.15">
      <c r="B1181" s="15">
        <v>112003</v>
      </c>
      <c r="C1181" s="16" t="s">
        <v>668</v>
      </c>
      <c r="D1181" s="26">
        <v>43573</v>
      </c>
      <c r="E1181" s="16" t="s">
        <v>750</v>
      </c>
      <c r="F1181" s="66"/>
      <c r="G1181" s="17">
        <v>-379500</v>
      </c>
      <c r="H1181" s="18">
        <f t="shared" si="17"/>
        <v>-379500</v>
      </c>
    </row>
    <row r="1182" spans="2:8" s="13" customFormat="1" hidden="1" x14ac:dyDescent="0.15">
      <c r="B1182" s="15">
        <v>811015</v>
      </c>
      <c r="C1182" s="16" t="s">
        <v>154</v>
      </c>
      <c r="D1182" s="26">
        <v>43573</v>
      </c>
      <c r="E1182" s="16" t="s">
        <v>751</v>
      </c>
      <c r="F1182" s="66">
        <v>89510</v>
      </c>
      <c r="G1182" s="17"/>
      <c r="H1182" s="18">
        <f t="shared" si="17"/>
        <v>89510</v>
      </c>
    </row>
    <row r="1183" spans="2:8" s="13" customFormat="1" hidden="1" x14ac:dyDescent="0.15">
      <c r="B1183" s="15">
        <v>112003</v>
      </c>
      <c r="C1183" s="16" t="s">
        <v>668</v>
      </c>
      <c r="D1183" s="26">
        <v>43573</v>
      </c>
      <c r="E1183" s="16" t="s">
        <v>751</v>
      </c>
      <c r="F1183" s="66"/>
      <c r="G1183" s="17">
        <v>-89510</v>
      </c>
      <c r="H1183" s="18">
        <f t="shared" si="17"/>
        <v>-89510</v>
      </c>
    </row>
    <row r="1184" spans="2:8" s="13" customFormat="1" hidden="1" x14ac:dyDescent="0.15">
      <c r="B1184" s="15">
        <v>811015</v>
      </c>
      <c r="C1184" s="16" t="s">
        <v>154</v>
      </c>
      <c r="D1184" s="26">
        <v>43573</v>
      </c>
      <c r="E1184" s="16" t="s">
        <v>752</v>
      </c>
      <c r="F1184" s="66">
        <v>379500</v>
      </c>
      <c r="G1184" s="17"/>
      <c r="H1184" s="18">
        <f t="shared" ref="H1184:H1247" si="18">F1184+G1184</f>
        <v>379500</v>
      </c>
    </row>
    <row r="1185" spans="2:8" s="13" customFormat="1" hidden="1" x14ac:dyDescent="0.15">
      <c r="B1185" s="15">
        <v>112003</v>
      </c>
      <c r="C1185" s="16" t="s">
        <v>668</v>
      </c>
      <c r="D1185" s="26">
        <v>43573</v>
      </c>
      <c r="E1185" s="16" t="s">
        <v>752</v>
      </c>
      <c r="F1185" s="66"/>
      <c r="G1185" s="17">
        <v>-379500</v>
      </c>
      <c r="H1185" s="18">
        <f t="shared" si="18"/>
        <v>-379500</v>
      </c>
    </row>
    <row r="1186" spans="2:8" s="13" customFormat="1" hidden="1" x14ac:dyDescent="0.15">
      <c r="B1186" s="15">
        <v>811015</v>
      </c>
      <c r="C1186" s="16" t="s">
        <v>154</v>
      </c>
      <c r="D1186" s="26">
        <v>43573</v>
      </c>
      <c r="E1186" s="16" t="s">
        <v>752</v>
      </c>
      <c r="F1186" s="66">
        <v>456709</v>
      </c>
      <c r="G1186" s="17"/>
      <c r="H1186" s="18">
        <f t="shared" si="18"/>
        <v>456709</v>
      </c>
    </row>
    <row r="1187" spans="2:8" s="13" customFormat="1" hidden="1" x14ac:dyDescent="0.15">
      <c r="B1187" s="15">
        <v>112003</v>
      </c>
      <c r="C1187" s="16" t="s">
        <v>668</v>
      </c>
      <c r="D1187" s="26">
        <v>43573</v>
      </c>
      <c r="E1187" s="16" t="s">
        <v>752</v>
      </c>
      <c r="F1187" s="66"/>
      <c r="G1187" s="17">
        <v>-456709</v>
      </c>
      <c r="H1187" s="18">
        <f t="shared" si="18"/>
        <v>-456709</v>
      </c>
    </row>
    <row r="1188" spans="2:8" s="13" customFormat="1" hidden="1" x14ac:dyDescent="0.15">
      <c r="B1188" s="15">
        <v>811014</v>
      </c>
      <c r="C1188" s="16" t="s">
        <v>153</v>
      </c>
      <c r="D1188" s="26">
        <v>43573</v>
      </c>
      <c r="E1188" s="16" t="s">
        <v>753</v>
      </c>
      <c r="F1188" s="66">
        <v>24829</v>
      </c>
      <c r="G1188" s="17"/>
      <c r="H1188" s="18">
        <f t="shared" si="18"/>
        <v>24829</v>
      </c>
    </row>
    <row r="1189" spans="2:8" s="13" customFormat="1" hidden="1" x14ac:dyDescent="0.15">
      <c r="B1189" s="15">
        <v>112003</v>
      </c>
      <c r="C1189" s="16" t="s">
        <v>668</v>
      </c>
      <c r="D1189" s="26">
        <v>43573</v>
      </c>
      <c r="E1189" s="16" t="s">
        <v>753</v>
      </c>
      <c r="F1189" s="66"/>
      <c r="G1189" s="17">
        <v>-24829</v>
      </c>
      <c r="H1189" s="18">
        <f t="shared" si="18"/>
        <v>-24829</v>
      </c>
    </row>
    <row r="1190" spans="2:8" s="13" customFormat="1" hidden="1" x14ac:dyDescent="0.15">
      <c r="B1190" s="15">
        <v>811014</v>
      </c>
      <c r="C1190" s="16" t="s">
        <v>153</v>
      </c>
      <c r="D1190" s="26">
        <v>43573</v>
      </c>
      <c r="E1190" s="16" t="s">
        <v>754</v>
      </c>
      <c r="F1190" s="66">
        <v>3710546</v>
      </c>
      <c r="G1190" s="17"/>
      <c r="H1190" s="18">
        <f t="shared" si="18"/>
        <v>3710546</v>
      </c>
    </row>
    <row r="1191" spans="2:8" s="13" customFormat="1" hidden="1" x14ac:dyDescent="0.15">
      <c r="B1191" s="15">
        <v>112003</v>
      </c>
      <c r="C1191" s="16" t="s">
        <v>668</v>
      </c>
      <c r="D1191" s="26">
        <v>43573</v>
      </c>
      <c r="E1191" s="16" t="s">
        <v>754</v>
      </c>
      <c r="F1191" s="66"/>
      <c r="G1191" s="17">
        <v>-3710546</v>
      </c>
      <c r="H1191" s="18">
        <f t="shared" si="18"/>
        <v>-3710546</v>
      </c>
    </row>
    <row r="1192" spans="2:8" s="13" customFormat="1" hidden="1" x14ac:dyDescent="0.15">
      <c r="B1192" s="15">
        <v>611014</v>
      </c>
      <c r="C1192" s="16" t="s">
        <v>153</v>
      </c>
      <c r="D1192" s="26">
        <v>43573</v>
      </c>
      <c r="E1192" s="16" t="s">
        <v>755</v>
      </c>
      <c r="F1192" s="66">
        <v>1480389</v>
      </c>
      <c r="G1192" s="17"/>
      <c r="H1192" s="18">
        <f t="shared" si="18"/>
        <v>1480389</v>
      </c>
    </row>
    <row r="1193" spans="2:8" s="13" customFormat="1" hidden="1" x14ac:dyDescent="0.15">
      <c r="B1193" s="15">
        <v>112003</v>
      </c>
      <c r="C1193" s="16" t="s">
        <v>668</v>
      </c>
      <c r="D1193" s="26">
        <v>43573</v>
      </c>
      <c r="E1193" s="16" t="s">
        <v>755</v>
      </c>
      <c r="F1193" s="66"/>
      <c r="G1193" s="17">
        <v>-1480389</v>
      </c>
      <c r="H1193" s="18">
        <f t="shared" si="18"/>
        <v>-1480389</v>
      </c>
    </row>
    <row r="1194" spans="2:8" s="13" customFormat="1" hidden="1" x14ac:dyDescent="0.15">
      <c r="B1194" s="15">
        <v>112003</v>
      </c>
      <c r="C1194" s="16" t="s">
        <v>668</v>
      </c>
      <c r="D1194" s="26">
        <v>43577</v>
      </c>
      <c r="E1194" s="16" t="s">
        <v>756</v>
      </c>
      <c r="F1194" s="66">
        <v>1560000</v>
      </c>
      <c r="G1194" s="17"/>
      <c r="H1194" s="18">
        <f t="shared" si="18"/>
        <v>1560000</v>
      </c>
    </row>
    <row r="1195" spans="2:8" s="13" customFormat="1" hidden="1" x14ac:dyDescent="0.15">
      <c r="B1195" s="15">
        <v>122001</v>
      </c>
      <c r="C1195" s="16" t="s">
        <v>18</v>
      </c>
      <c r="D1195" s="26">
        <v>43577</v>
      </c>
      <c r="E1195" s="16" t="s">
        <v>756</v>
      </c>
      <c r="F1195" s="66"/>
      <c r="G1195" s="17">
        <v>-1560000</v>
      </c>
      <c r="H1195" s="18">
        <f t="shared" si="18"/>
        <v>-1560000</v>
      </c>
    </row>
    <row r="1196" spans="2:8" s="13" customFormat="1" hidden="1" x14ac:dyDescent="0.15">
      <c r="B1196" s="15">
        <v>112003</v>
      </c>
      <c r="C1196" s="16" t="s">
        <v>668</v>
      </c>
      <c r="D1196" s="26">
        <v>43578</v>
      </c>
      <c r="E1196" s="16" t="s">
        <v>757</v>
      </c>
      <c r="F1196" s="66">
        <v>69867000</v>
      </c>
      <c r="G1196" s="17"/>
      <c r="H1196" s="18">
        <f t="shared" si="18"/>
        <v>69867000</v>
      </c>
    </row>
    <row r="1197" spans="2:8" s="13" customFormat="1" hidden="1" x14ac:dyDescent="0.15">
      <c r="B1197" s="15">
        <v>122001</v>
      </c>
      <c r="C1197" s="16" t="s">
        <v>18</v>
      </c>
      <c r="D1197" s="26">
        <v>43578</v>
      </c>
      <c r="E1197" s="16" t="s">
        <v>757</v>
      </c>
      <c r="F1197" s="66"/>
      <c r="G1197" s="17">
        <v>-69867000</v>
      </c>
      <c r="H1197" s="18">
        <f t="shared" si="18"/>
        <v>-69867000</v>
      </c>
    </row>
    <row r="1198" spans="2:8" s="13" customFormat="1" hidden="1" x14ac:dyDescent="0.15">
      <c r="B1198" s="15">
        <v>112003</v>
      </c>
      <c r="C1198" s="16" t="s">
        <v>668</v>
      </c>
      <c r="D1198" s="26">
        <v>43578</v>
      </c>
      <c r="E1198" s="16" t="s">
        <v>758</v>
      </c>
      <c r="F1198" s="66">
        <v>1000000000</v>
      </c>
      <c r="G1198" s="17"/>
      <c r="H1198" s="18">
        <f t="shared" si="18"/>
        <v>1000000000</v>
      </c>
    </row>
    <row r="1199" spans="2:8" s="13" customFormat="1" hidden="1" x14ac:dyDescent="0.15">
      <c r="B1199" s="15">
        <v>222001</v>
      </c>
      <c r="C1199" s="16" t="s">
        <v>108</v>
      </c>
      <c r="D1199" s="26">
        <v>43578</v>
      </c>
      <c r="E1199" s="16" t="s">
        <v>758</v>
      </c>
      <c r="F1199" s="66"/>
      <c r="G1199" s="17">
        <v>-1000000000</v>
      </c>
      <c r="H1199" s="18">
        <f t="shared" si="18"/>
        <v>-1000000000</v>
      </c>
    </row>
    <row r="1200" spans="2:8" s="13" customFormat="1" hidden="1" x14ac:dyDescent="0.15">
      <c r="B1200" s="15">
        <v>212001</v>
      </c>
      <c r="C1200" s="16" t="s">
        <v>85</v>
      </c>
      <c r="D1200" s="26">
        <v>43578</v>
      </c>
      <c r="E1200" s="16" t="s">
        <v>759</v>
      </c>
      <c r="F1200" s="66">
        <v>506911083</v>
      </c>
      <c r="G1200" s="17"/>
      <c r="H1200" s="18">
        <f t="shared" si="18"/>
        <v>506911083</v>
      </c>
    </row>
    <row r="1201" spans="2:8" s="13" customFormat="1" hidden="1" x14ac:dyDescent="0.15">
      <c r="B1201" s="15">
        <v>112003</v>
      </c>
      <c r="C1201" s="16" t="s">
        <v>668</v>
      </c>
      <c r="D1201" s="26">
        <v>43578</v>
      </c>
      <c r="E1201" s="16" t="s">
        <v>759</v>
      </c>
      <c r="F1201" s="66"/>
      <c r="G1201" s="17">
        <v>-506911083</v>
      </c>
      <c r="H1201" s="18">
        <f t="shared" si="18"/>
        <v>-506911083</v>
      </c>
    </row>
    <row r="1202" spans="2:8" s="13" customFormat="1" hidden="1" x14ac:dyDescent="0.15">
      <c r="B1202" s="15">
        <v>141002</v>
      </c>
      <c r="C1202" s="16" t="s">
        <v>33</v>
      </c>
      <c r="D1202" s="26">
        <v>43578</v>
      </c>
      <c r="E1202" s="16" t="s">
        <v>760</v>
      </c>
      <c r="F1202" s="66">
        <v>1240000</v>
      </c>
      <c r="G1202" s="17"/>
      <c r="H1202" s="18">
        <f t="shared" si="18"/>
        <v>1240000</v>
      </c>
    </row>
    <row r="1203" spans="2:8" s="13" customFormat="1" hidden="1" x14ac:dyDescent="0.15">
      <c r="B1203" s="15">
        <v>141005</v>
      </c>
      <c r="C1203" s="16" t="s">
        <v>36</v>
      </c>
      <c r="D1203" s="26">
        <v>43578</v>
      </c>
      <c r="E1203" s="16" t="s">
        <v>761</v>
      </c>
      <c r="F1203" s="66">
        <v>4958000</v>
      </c>
      <c r="G1203" s="17"/>
      <c r="H1203" s="18">
        <f t="shared" si="18"/>
        <v>4958000</v>
      </c>
    </row>
    <row r="1204" spans="2:8" s="13" customFormat="1" hidden="1" x14ac:dyDescent="0.15">
      <c r="B1204" s="15">
        <v>611034</v>
      </c>
      <c r="C1204" s="16" t="s">
        <v>172</v>
      </c>
      <c r="D1204" s="26">
        <v>43578</v>
      </c>
      <c r="E1204" s="16" t="s">
        <v>762</v>
      </c>
      <c r="F1204" s="66">
        <v>4508000</v>
      </c>
      <c r="G1204" s="17"/>
      <c r="H1204" s="18">
        <f t="shared" si="18"/>
        <v>4508000</v>
      </c>
    </row>
    <row r="1205" spans="2:8" s="13" customFormat="1" hidden="1" x14ac:dyDescent="0.15">
      <c r="B1205" s="15">
        <v>112003</v>
      </c>
      <c r="C1205" s="16" t="s">
        <v>668</v>
      </c>
      <c r="D1205" s="26">
        <v>43578</v>
      </c>
      <c r="E1205" s="16" t="s">
        <v>763</v>
      </c>
      <c r="F1205" s="66"/>
      <c r="G1205" s="17">
        <v>-10706000</v>
      </c>
      <c r="H1205" s="18">
        <f t="shared" si="18"/>
        <v>-10706000</v>
      </c>
    </row>
    <row r="1206" spans="2:8" s="13" customFormat="1" hidden="1" x14ac:dyDescent="0.15">
      <c r="B1206" s="15">
        <v>112003</v>
      </c>
      <c r="C1206" s="16" t="s">
        <v>668</v>
      </c>
      <c r="D1206" s="26">
        <v>43579</v>
      </c>
      <c r="E1206" s="16" t="s">
        <v>764</v>
      </c>
      <c r="F1206" s="66">
        <v>63850495</v>
      </c>
      <c r="G1206" s="17"/>
      <c r="H1206" s="18">
        <f t="shared" si="18"/>
        <v>63850495</v>
      </c>
    </row>
    <row r="1207" spans="2:8" s="13" customFormat="1" hidden="1" x14ac:dyDescent="0.15">
      <c r="B1207" s="15">
        <v>122001</v>
      </c>
      <c r="C1207" s="16" t="s">
        <v>18</v>
      </c>
      <c r="D1207" s="26">
        <v>43579</v>
      </c>
      <c r="E1207" s="16" t="s">
        <v>764</v>
      </c>
      <c r="F1207" s="66"/>
      <c r="G1207" s="17">
        <v>-63850495</v>
      </c>
      <c r="H1207" s="18">
        <f t="shared" si="18"/>
        <v>-63850495</v>
      </c>
    </row>
    <row r="1208" spans="2:8" s="13" customFormat="1" hidden="1" x14ac:dyDescent="0.15">
      <c r="B1208" s="15">
        <v>141002</v>
      </c>
      <c r="C1208" s="16" t="s">
        <v>33</v>
      </c>
      <c r="D1208" s="26">
        <v>43580</v>
      </c>
      <c r="E1208" s="16" t="s">
        <v>765</v>
      </c>
      <c r="F1208" s="66">
        <v>51356000</v>
      </c>
      <c r="G1208" s="17"/>
      <c r="H1208" s="18">
        <f t="shared" si="18"/>
        <v>51356000</v>
      </c>
    </row>
    <row r="1209" spans="2:8" s="13" customFormat="1" hidden="1" x14ac:dyDescent="0.15">
      <c r="B1209" s="15">
        <v>141005</v>
      </c>
      <c r="C1209" s="16" t="s">
        <v>36</v>
      </c>
      <c r="D1209" s="26">
        <v>43580</v>
      </c>
      <c r="E1209" s="16" t="s">
        <v>766</v>
      </c>
      <c r="F1209" s="66">
        <v>51388000</v>
      </c>
      <c r="G1209" s="17"/>
      <c r="H1209" s="18">
        <f t="shared" si="18"/>
        <v>51388000</v>
      </c>
    </row>
    <row r="1210" spans="2:8" s="13" customFormat="1" hidden="1" x14ac:dyDescent="0.15">
      <c r="B1210" s="15">
        <v>112003</v>
      </c>
      <c r="C1210" s="16" t="s">
        <v>668</v>
      </c>
      <c r="D1210" s="26">
        <v>43580</v>
      </c>
      <c r="E1210" s="16" t="s">
        <v>767</v>
      </c>
      <c r="F1210" s="66"/>
      <c r="G1210" s="17">
        <v>-102744000</v>
      </c>
      <c r="H1210" s="18">
        <f t="shared" si="18"/>
        <v>-102744000</v>
      </c>
    </row>
    <row r="1211" spans="2:8" s="13" customFormat="1" hidden="1" x14ac:dyDescent="0.15">
      <c r="B1211" s="15">
        <v>611003</v>
      </c>
      <c r="C1211" s="16" t="s">
        <v>142</v>
      </c>
      <c r="D1211" s="26">
        <v>43580</v>
      </c>
      <c r="E1211" s="16" t="s">
        <v>768</v>
      </c>
      <c r="F1211" s="66">
        <v>14580363</v>
      </c>
      <c r="G1211" s="17"/>
      <c r="H1211" s="18">
        <f t="shared" si="18"/>
        <v>14580363</v>
      </c>
    </row>
    <row r="1212" spans="2:8" s="13" customFormat="1" hidden="1" x14ac:dyDescent="0.15">
      <c r="B1212" s="15">
        <v>141005</v>
      </c>
      <c r="C1212" s="16" t="s">
        <v>36</v>
      </c>
      <c r="D1212" s="26">
        <v>43580</v>
      </c>
      <c r="E1212" s="16" t="s">
        <v>676</v>
      </c>
      <c r="F1212" s="66">
        <v>1458037</v>
      </c>
      <c r="G1212" s="17"/>
      <c r="H1212" s="18">
        <f t="shared" si="18"/>
        <v>1458037</v>
      </c>
    </row>
    <row r="1213" spans="2:8" s="13" customFormat="1" hidden="1" x14ac:dyDescent="0.15">
      <c r="B1213" s="15">
        <v>112003</v>
      </c>
      <c r="C1213" s="16" t="s">
        <v>668</v>
      </c>
      <c r="D1213" s="26">
        <v>43580</v>
      </c>
      <c r="E1213" s="16" t="s">
        <v>768</v>
      </c>
      <c r="F1213" s="66"/>
      <c r="G1213" s="17">
        <v>-16038400</v>
      </c>
      <c r="H1213" s="18">
        <f t="shared" si="18"/>
        <v>-16038400</v>
      </c>
    </row>
    <row r="1214" spans="2:8" s="13" customFormat="1" hidden="1" x14ac:dyDescent="0.15">
      <c r="B1214" s="15">
        <v>711002</v>
      </c>
      <c r="C1214" s="16" t="s">
        <v>670</v>
      </c>
      <c r="D1214" s="26">
        <v>43580</v>
      </c>
      <c r="E1214" s="16" t="s">
        <v>769</v>
      </c>
      <c r="F1214" s="66">
        <v>3900000</v>
      </c>
      <c r="G1214" s="17"/>
      <c r="H1214" s="18">
        <f t="shared" si="18"/>
        <v>3900000</v>
      </c>
    </row>
    <row r="1215" spans="2:8" s="13" customFormat="1" hidden="1" x14ac:dyDescent="0.15">
      <c r="B1215" s="15">
        <v>112003</v>
      </c>
      <c r="C1215" s="16" t="s">
        <v>668</v>
      </c>
      <c r="D1215" s="26">
        <v>43580</v>
      </c>
      <c r="E1215" s="16" t="s">
        <v>769</v>
      </c>
      <c r="F1215" s="66"/>
      <c r="G1215" s="17">
        <v>-3900000</v>
      </c>
      <c r="H1215" s="18">
        <f t="shared" si="18"/>
        <v>-3900000</v>
      </c>
    </row>
    <row r="1216" spans="2:8" s="13" customFormat="1" hidden="1" x14ac:dyDescent="0.15">
      <c r="B1216" s="15">
        <v>611001</v>
      </c>
      <c r="C1216" s="16" t="s">
        <v>140</v>
      </c>
      <c r="D1216" s="26">
        <v>43580</v>
      </c>
      <c r="E1216" s="16" t="s">
        <v>770</v>
      </c>
      <c r="F1216" s="66">
        <v>12800000</v>
      </c>
      <c r="G1216" s="17"/>
      <c r="H1216" s="18">
        <f t="shared" si="18"/>
        <v>12800000</v>
      </c>
    </row>
    <row r="1217" spans="2:8" s="13" customFormat="1" hidden="1" x14ac:dyDescent="0.15">
      <c r="B1217" s="15">
        <v>112003</v>
      </c>
      <c r="C1217" s="16" t="s">
        <v>668</v>
      </c>
      <c r="D1217" s="26">
        <v>43580</v>
      </c>
      <c r="E1217" s="16" t="s">
        <v>770</v>
      </c>
      <c r="F1217" s="66"/>
      <c r="G1217" s="17">
        <v>-12800000</v>
      </c>
      <c r="H1217" s="18">
        <f t="shared" si="18"/>
        <v>-12800000</v>
      </c>
    </row>
    <row r="1218" spans="2:8" s="13" customFormat="1" hidden="1" x14ac:dyDescent="0.15">
      <c r="B1218" s="15">
        <v>811013</v>
      </c>
      <c r="C1218" s="16" t="s">
        <v>152</v>
      </c>
      <c r="D1218" s="26">
        <v>43580</v>
      </c>
      <c r="E1218" s="16" t="s">
        <v>771</v>
      </c>
      <c r="F1218" s="66">
        <v>1482000</v>
      </c>
      <c r="G1218" s="17"/>
      <c r="H1218" s="18">
        <f t="shared" si="18"/>
        <v>1482000</v>
      </c>
    </row>
    <row r="1219" spans="2:8" s="13" customFormat="1" hidden="1" x14ac:dyDescent="0.15">
      <c r="B1219" s="15">
        <v>141005</v>
      </c>
      <c r="C1219" s="16" t="s">
        <v>36</v>
      </c>
      <c r="D1219" s="26">
        <v>43580</v>
      </c>
      <c r="E1219" s="16" t="s">
        <v>676</v>
      </c>
      <c r="F1219" s="66">
        <v>148200</v>
      </c>
      <c r="G1219" s="17"/>
      <c r="H1219" s="18">
        <f t="shared" si="18"/>
        <v>148200</v>
      </c>
    </row>
    <row r="1220" spans="2:8" s="13" customFormat="1" hidden="1" x14ac:dyDescent="0.15">
      <c r="B1220" s="15">
        <v>112003</v>
      </c>
      <c r="C1220" s="16" t="s">
        <v>668</v>
      </c>
      <c r="D1220" s="26">
        <v>43580</v>
      </c>
      <c r="E1220" s="16" t="s">
        <v>771</v>
      </c>
      <c r="F1220" s="66"/>
      <c r="G1220" s="17">
        <v>-1630200</v>
      </c>
      <c r="H1220" s="18">
        <f t="shared" si="18"/>
        <v>-1630200</v>
      </c>
    </row>
    <row r="1221" spans="2:8" s="13" customFormat="1" hidden="1" x14ac:dyDescent="0.15">
      <c r="B1221" s="15">
        <v>711022</v>
      </c>
      <c r="C1221" s="16" t="s">
        <v>160</v>
      </c>
      <c r="D1221" s="26">
        <v>43580</v>
      </c>
      <c r="E1221" s="16" t="s">
        <v>772</v>
      </c>
      <c r="F1221" s="66">
        <v>2090880</v>
      </c>
      <c r="G1221" s="17"/>
      <c r="H1221" s="18">
        <f t="shared" si="18"/>
        <v>2090880</v>
      </c>
    </row>
    <row r="1222" spans="2:8" s="13" customFormat="1" hidden="1" x14ac:dyDescent="0.15">
      <c r="B1222" s="15">
        <v>112003</v>
      </c>
      <c r="C1222" s="16" t="s">
        <v>668</v>
      </c>
      <c r="D1222" s="26">
        <v>43580</v>
      </c>
      <c r="E1222" s="16" t="s">
        <v>773</v>
      </c>
      <c r="F1222" s="66"/>
      <c r="G1222" s="17">
        <v>-2090880</v>
      </c>
      <c r="H1222" s="18">
        <f t="shared" si="18"/>
        <v>-2090880</v>
      </c>
    </row>
    <row r="1223" spans="2:8" s="13" customFormat="1" hidden="1" x14ac:dyDescent="0.15">
      <c r="B1223" s="15">
        <v>711011</v>
      </c>
      <c r="C1223" s="16" t="s">
        <v>150</v>
      </c>
      <c r="D1223" s="26">
        <v>43580</v>
      </c>
      <c r="E1223" s="16" t="s">
        <v>774</v>
      </c>
      <c r="F1223" s="66">
        <v>602000</v>
      </c>
      <c r="G1223" s="17"/>
      <c r="H1223" s="18">
        <f t="shared" si="18"/>
        <v>602000</v>
      </c>
    </row>
    <row r="1224" spans="2:8" s="13" customFormat="1" hidden="1" x14ac:dyDescent="0.15">
      <c r="B1224" s="15">
        <v>112003</v>
      </c>
      <c r="C1224" s="16" t="s">
        <v>668</v>
      </c>
      <c r="D1224" s="26">
        <v>43580</v>
      </c>
      <c r="E1224" s="16" t="s">
        <v>774</v>
      </c>
      <c r="F1224" s="66"/>
      <c r="G1224" s="17">
        <v>-602000</v>
      </c>
      <c r="H1224" s="18">
        <f t="shared" si="18"/>
        <v>-602000</v>
      </c>
    </row>
    <row r="1225" spans="2:8" s="13" customFormat="1" hidden="1" x14ac:dyDescent="0.15">
      <c r="B1225" s="15">
        <v>142001</v>
      </c>
      <c r="C1225" s="16" t="s">
        <v>39</v>
      </c>
      <c r="D1225" s="26">
        <v>43580</v>
      </c>
      <c r="E1225" s="16" t="s">
        <v>775</v>
      </c>
      <c r="F1225" s="66">
        <v>75000000</v>
      </c>
      <c r="G1225" s="17"/>
      <c r="H1225" s="18">
        <f t="shared" si="18"/>
        <v>75000000</v>
      </c>
    </row>
    <row r="1226" spans="2:8" s="13" customFormat="1" hidden="1" x14ac:dyDescent="0.15">
      <c r="B1226" s="15">
        <v>112003</v>
      </c>
      <c r="C1226" s="16" t="s">
        <v>668</v>
      </c>
      <c r="D1226" s="26">
        <v>43580</v>
      </c>
      <c r="E1226" s="16" t="s">
        <v>775</v>
      </c>
      <c r="F1226" s="66"/>
      <c r="G1226" s="17">
        <v>-75000000</v>
      </c>
      <c r="H1226" s="18">
        <f t="shared" si="18"/>
        <v>-75000000</v>
      </c>
    </row>
    <row r="1227" spans="2:8" s="13" customFormat="1" hidden="1" x14ac:dyDescent="0.15">
      <c r="B1227" s="15">
        <v>711034</v>
      </c>
      <c r="C1227" s="16" t="s">
        <v>183</v>
      </c>
      <c r="D1227" s="26">
        <v>43580</v>
      </c>
      <c r="E1227" s="16" t="s">
        <v>776</v>
      </c>
      <c r="F1227" s="66">
        <v>1160600</v>
      </c>
      <c r="G1227" s="17"/>
      <c r="H1227" s="18">
        <f t="shared" si="18"/>
        <v>1160600</v>
      </c>
    </row>
    <row r="1228" spans="2:8" s="13" customFormat="1" hidden="1" x14ac:dyDescent="0.15">
      <c r="B1228" s="15">
        <v>112003</v>
      </c>
      <c r="C1228" s="16" t="s">
        <v>668</v>
      </c>
      <c r="D1228" s="26">
        <v>43580</v>
      </c>
      <c r="E1228" s="16" t="s">
        <v>776</v>
      </c>
      <c r="F1228" s="66"/>
      <c r="G1228" s="17">
        <v>-1160600</v>
      </c>
      <c r="H1228" s="18">
        <f t="shared" si="18"/>
        <v>-1160600</v>
      </c>
    </row>
    <row r="1229" spans="2:8" s="13" customFormat="1" hidden="1" x14ac:dyDescent="0.15">
      <c r="B1229" s="15">
        <v>711034</v>
      </c>
      <c r="C1229" s="16" t="s">
        <v>183</v>
      </c>
      <c r="D1229" s="26">
        <v>43580</v>
      </c>
      <c r="E1229" s="16" t="s">
        <v>777</v>
      </c>
      <c r="F1229" s="66">
        <v>642600</v>
      </c>
      <c r="G1229" s="17"/>
      <c r="H1229" s="18">
        <f t="shared" si="18"/>
        <v>642600</v>
      </c>
    </row>
    <row r="1230" spans="2:8" s="13" customFormat="1" hidden="1" x14ac:dyDescent="0.15">
      <c r="B1230" s="15">
        <v>112003</v>
      </c>
      <c r="C1230" s="16" t="s">
        <v>668</v>
      </c>
      <c r="D1230" s="26">
        <v>43580</v>
      </c>
      <c r="E1230" s="16" t="s">
        <v>777</v>
      </c>
      <c r="F1230" s="66"/>
      <c r="G1230" s="17">
        <v>-642600</v>
      </c>
      <c r="H1230" s="18">
        <f t="shared" si="18"/>
        <v>-642600</v>
      </c>
    </row>
    <row r="1231" spans="2:8" s="13" customFormat="1" hidden="1" x14ac:dyDescent="0.15">
      <c r="B1231" s="15">
        <v>711017</v>
      </c>
      <c r="C1231" s="16" t="s">
        <v>156</v>
      </c>
      <c r="D1231" s="26">
        <v>43580</v>
      </c>
      <c r="E1231" s="16" t="s">
        <v>778</v>
      </c>
      <c r="F1231" s="66">
        <v>1400000</v>
      </c>
      <c r="G1231" s="17"/>
      <c r="H1231" s="18">
        <f t="shared" si="18"/>
        <v>1400000</v>
      </c>
    </row>
    <row r="1232" spans="2:8" s="13" customFormat="1" hidden="1" x14ac:dyDescent="0.15">
      <c r="B1232" s="15">
        <v>112003</v>
      </c>
      <c r="C1232" s="16" t="s">
        <v>668</v>
      </c>
      <c r="D1232" s="26">
        <v>43580</v>
      </c>
      <c r="E1232" s="16" t="s">
        <v>778</v>
      </c>
      <c r="F1232" s="66"/>
      <c r="G1232" s="17">
        <v>-1400000</v>
      </c>
      <c r="H1232" s="18">
        <f t="shared" si="18"/>
        <v>-1400000</v>
      </c>
    </row>
    <row r="1233" spans="2:8" s="13" customFormat="1" hidden="1" x14ac:dyDescent="0.15">
      <c r="B1233" s="15">
        <v>912004</v>
      </c>
      <c r="C1233" s="16" t="s">
        <v>205</v>
      </c>
      <c r="D1233" s="26">
        <v>43580</v>
      </c>
      <c r="E1233" s="16" t="s">
        <v>680</v>
      </c>
      <c r="F1233" s="66">
        <v>5000</v>
      </c>
      <c r="G1233" s="17"/>
      <c r="H1233" s="18">
        <f t="shared" si="18"/>
        <v>5000</v>
      </c>
    </row>
    <row r="1234" spans="2:8" s="13" customFormat="1" hidden="1" x14ac:dyDescent="0.15">
      <c r="B1234" s="15">
        <v>112003</v>
      </c>
      <c r="C1234" s="16" t="s">
        <v>668</v>
      </c>
      <c r="D1234" s="26">
        <v>43580</v>
      </c>
      <c r="E1234" s="16" t="s">
        <v>680</v>
      </c>
      <c r="F1234" s="66"/>
      <c r="G1234" s="17">
        <v>-5000</v>
      </c>
      <c r="H1234" s="18">
        <f t="shared" si="18"/>
        <v>-5000</v>
      </c>
    </row>
    <row r="1235" spans="2:8" s="13" customFormat="1" hidden="1" x14ac:dyDescent="0.15">
      <c r="B1235" s="15">
        <v>112003</v>
      </c>
      <c r="C1235" s="16" t="s">
        <v>668</v>
      </c>
      <c r="D1235" s="26">
        <v>43581</v>
      </c>
      <c r="E1235" s="16" t="s">
        <v>779</v>
      </c>
      <c r="F1235" s="66">
        <v>6338150</v>
      </c>
      <c r="G1235" s="17"/>
      <c r="H1235" s="18">
        <f t="shared" si="18"/>
        <v>6338150</v>
      </c>
    </row>
    <row r="1236" spans="2:8" s="13" customFormat="1" hidden="1" x14ac:dyDescent="0.15">
      <c r="B1236" s="15">
        <v>122001</v>
      </c>
      <c r="C1236" s="16" t="s">
        <v>18</v>
      </c>
      <c r="D1236" s="26">
        <v>43581</v>
      </c>
      <c r="E1236" s="16" t="s">
        <v>779</v>
      </c>
      <c r="F1236" s="66"/>
      <c r="G1236" s="17">
        <v>-6338150</v>
      </c>
      <c r="H1236" s="18">
        <f t="shared" si="18"/>
        <v>-6338150</v>
      </c>
    </row>
    <row r="1237" spans="2:8" s="13" customFormat="1" hidden="1" x14ac:dyDescent="0.15">
      <c r="B1237" s="15">
        <v>112003</v>
      </c>
      <c r="C1237" s="16" t="s">
        <v>668</v>
      </c>
      <c r="D1237" s="26">
        <v>43581</v>
      </c>
      <c r="E1237" s="16" t="s">
        <v>780</v>
      </c>
      <c r="F1237" s="66">
        <v>1500000</v>
      </c>
      <c r="G1237" s="17"/>
      <c r="H1237" s="18">
        <f t="shared" si="18"/>
        <v>1500000</v>
      </c>
    </row>
    <row r="1238" spans="2:8" s="13" customFormat="1" hidden="1" x14ac:dyDescent="0.15">
      <c r="B1238" s="15">
        <v>911004</v>
      </c>
      <c r="C1238" s="16" t="s">
        <v>200</v>
      </c>
      <c r="D1238" s="26">
        <v>43581</v>
      </c>
      <c r="E1238" s="16" t="s">
        <v>780</v>
      </c>
      <c r="F1238" s="66"/>
      <c r="G1238" s="17">
        <v>-1500000</v>
      </c>
      <c r="H1238" s="18">
        <f t="shared" si="18"/>
        <v>-1500000</v>
      </c>
    </row>
    <row r="1239" spans="2:8" s="13" customFormat="1" hidden="1" x14ac:dyDescent="0.15">
      <c r="B1239" s="15">
        <v>711004</v>
      </c>
      <c r="C1239" s="16" t="s">
        <v>143</v>
      </c>
      <c r="D1239" s="26">
        <v>43581</v>
      </c>
      <c r="E1239" s="16" t="s">
        <v>696</v>
      </c>
      <c r="F1239" s="66">
        <v>3290000</v>
      </c>
      <c r="G1239" s="17"/>
      <c r="H1239" s="18">
        <f t="shared" si="18"/>
        <v>3290000</v>
      </c>
    </row>
    <row r="1240" spans="2:8" s="13" customFormat="1" hidden="1" x14ac:dyDescent="0.15">
      <c r="B1240" s="15">
        <v>112003</v>
      </c>
      <c r="C1240" s="16" t="s">
        <v>668</v>
      </c>
      <c r="D1240" s="26">
        <v>43581</v>
      </c>
      <c r="E1240" s="16" t="s">
        <v>696</v>
      </c>
      <c r="F1240" s="66"/>
      <c r="G1240" s="17">
        <v>-3290000</v>
      </c>
      <c r="H1240" s="18">
        <f t="shared" si="18"/>
        <v>-3290000</v>
      </c>
    </row>
    <row r="1241" spans="2:8" s="13" customFormat="1" hidden="1" x14ac:dyDescent="0.15">
      <c r="B1241" s="15">
        <v>711005</v>
      </c>
      <c r="C1241" s="16" t="s">
        <v>144</v>
      </c>
      <c r="D1241" s="26">
        <v>43581</v>
      </c>
      <c r="E1241" s="16" t="s">
        <v>781</v>
      </c>
      <c r="F1241" s="66">
        <v>8550000</v>
      </c>
      <c r="G1241" s="17"/>
      <c r="H1241" s="18">
        <f t="shared" si="18"/>
        <v>8550000</v>
      </c>
    </row>
    <row r="1242" spans="2:8" s="13" customFormat="1" hidden="1" x14ac:dyDescent="0.15">
      <c r="B1242" s="15">
        <v>112003</v>
      </c>
      <c r="C1242" s="16" t="s">
        <v>668</v>
      </c>
      <c r="D1242" s="26">
        <v>43581</v>
      </c>
      <c r="E1242" s="16" t="s">
        <v>781</v>
      </c>
      <c r="F1242" s="66"/>
      <c r="G1242" s="17">
        <v>-8550000</v>
      </c>
      <c r="H1242" s="18">
        <f t="shared" si="18"/>
        <v>-8550000</v>
      </c>
    </row>
    <row r="1243" spans="2:8" s="13" customFormat="1" hidden="1" x14ac:dyDescent="0.15">
      <c r="B1243" s="15">
        <v>811010</v>
      </c>
      <c r="C1243" s="16" t="s">
        <v>149</v>
      </c>
      <c r="D1243" s="26">
        <v>43581</v>
      </c>
      <c r="E1243" s="16" t="s">
        <v>782</v>
      </c>
      <c r="F1243" s="66">
        <v>3160000</v>
      </c>
      <c r="G1243" s="17"/>
      <c r="H1243" s="18">
        <f t="shared" si="18"/>
        <v>3160000</v>
      </c>
    </row>
    <row r="1244" spans="2:8" s="13" customFormat="1" hidden="1" x14ac:dyDescent="0.15">
      <c r="B1244" s="15">
        <v>112003</v>
      </c>
      <c r="C1244" s="16" t="s">
        <v>668</v>
      </c>
      <c r="D1244" s="26">
        <v>43581</v>
      </c>
      <c r="E1244" s="16" t="s">
        <v>782</v>
      </c>
      <c r="F1244" s="66"/>
      <c r="G1244" s="17">
        <v>-3160000</v>
      </c>
      <c r="H1244" s="18">
        <f t="shared" si="18"/>
        <v>-3160000</v>
      </c>
    </row>
    <row r="1245" spans="2:8" s="13" customFormat="1" hidden="1" x14ac:dyDescent="0.15">
      <c r="B1245" s="15">
        <v>112003</v>
      </c>
      <c r="C1245" s="16" t="s">
        <v>668</v>
      </c>
      <c r="D1245" s="26">
        <v>43584</v>
      </c>
      <c r="E1245" s="16" t="s">
        <v>783</v>
      </c>
      <c r="F1245" s="66">
        <v>27780801</v>
      </c>
      <c r="G1245" s="17"/>
      <c r="H1245" s="18">
        <f t="shared" si="18"/>
        <v>27780801</v>
      </c>
    </row>
    <row r="1246" spans="2:8" s="13" customFormat="1" hidden="1" x14ac:dyDescent="0.15">
      <c r="B1246" s="15">
        <v>122001</v>
      </c>
      <c r="C1246" s="16" t="s">
        <v>18</v>
      </c>
      <c r="D1246" s="26">
        <v>43584</v>
      </c>
      <c r="E1246" s="16" t="s">
        <v>783</v>
      </c>
      <c r="F1246" s="66"/>
      <c r="G1246" s="17">
        <v>-27780801</v>
      </c>
      <c r="H1246" s="18">
        <f t="shared" si="18"/>
        <v>-27780801</v>
      </c>
    </row>
    <row r="1247" spans="2:8" s="13" customFormat="1" hidden="1" x14ac:dyDescent="0.15">
      <c r="B1247" s="15">
        <v>711005</v>
      </c>
      <c r="C1247" s="16" t="s">
        <v>144</v>
      </c>
      <c r="D1247" s="26">
        <v>43585</v>
      </c>
      <c r="E1247" s="16" t="s">
        <v>784</v>
      </c>
      <c r="F1247" s="66">
        <v>96264500</v>
      </c>
      <c r="G1247" s="17"/>
      <c r="H1247" s="18">
        <f t="shared" si="18"/>
        <v>96264500</v>
      </c>
    </row>
    <row r="1248" spans="2:8" s="13" customFormat="1" hidden="1" x14ac:dyDescent="0.15">
      <c r="B1248" s="15">
        <v>112003</v>
      </c>
      <c r="C1248" s="16" t="s">
        <v>668</v>
      </c>
      <c r="D1248" s="26">
        <v>43585</v>
      </c>
      <c r="E1248" s="16" t="s">
        <v>784</v>
      </c>
      <c r="F1248" s="66"/>
      <c r="G1248" s="17">
        <v>-96264500</v>
      </c>
      <c r="H1248" s="18">
        <f t="shared" ref="H1248:H1311" si="19">F1248+G1248</f>
        <v>-96264500</v>
      </c>
    </row>
    <row r="1249" spans="2:8" s="13" customFormat="1" hidden="1" x14ac:dyDescent="0.15">
      <c r="B1249" s="15">
        <v>811005</v>
      </c>
      <c r="C1249" s="16" t="s">
        <v>144</v>
      </c>
      <c r="D1249" s="26">
        <v>43585</v>
      </c>
      <c r="E1249" s="16" t="s">
        <v>785</v>
      </c>
      <c r="F1249" s="66">
        <v>65587500</v>
      </c>
      <c r="G1249" s="17"/>
      <c r="H1249" s="18">
        <f t="shared" si="19"/>
        <v>65587500</v>
      </c>
    </row>
    <row r="1250" spans="2:8" s="13" customFormat="1" hidden="1" x14ac:dyDescent="0.15">
      <c r="B1250" s="15">
        <v>112003</v>
      </c>
      <c r="C1250" s="16" t="s">
        <v>668</v>
      </c>
      <c r="D1250" s="26">
        <v>43585</v>
      </c>
      <c r="E1250" s="16" t="s">
        <v>785</v>
      </c>
      <c r="F1250" s="66"/>
      <c r="G1250" s="17">
        <v>-65587500</v>
      </c>
      <c r="H1250" s="18">
        <f t="shared" si="19"/>
        <v>-65587500</v>
      </c>
    </row>
    <row r="1251" spans="2:8" s="13" customFormat="1" hidden="1" x14ac:dyDescent="0.15">
      <c r="B1251" s="15">
        <v>611005</v>
      </c>
      <c r="C1251" s="16" t="s">
        <v>144</v>
      </c>
      <c r="D1251" s="26">
        <v>43585</v>
      </c>
      <c r="E1251" s="16" t="s">
        <v>786</v>
      </c>
      <c r="F1251" s="66">
        <v>25180507</v>
      </c>
      <c r="G1251" s="17"/>
      <c r="H1251" s="18">
        <f t="shared" si="19"/>
        <v>25180507</v>
      </c>
    </row>
    <row r="1252" spans="2:8" s="13" customFormat="1" hidden="1" x14ac:dyDescent="0.15">
      <c r="B1252" s="15">
        <v>112003</v>
      </c>
      <c r="C1252" s="16" t="s">
        <v>668</v>
      </c>
      <c r="D1252" s="26">
        <v>43585</v>
      </c>
      <c r="E1252" s="16" t="s">
        <v>786</v>
      </c>
      <c r="F1252" s="66"/>
      <c r="G1252" s="17">
        <v>-25180507</v>
      </c>
      <c r="H1252" s="18">
        <f t="shared" si="19"/>
        <v>-25180507</v>
      </c>
    </row>
    <row r="1253" spans="2:8" s="13" customFormat="1" hidden="1" x14ac:dyDescent="0.15">
      <c r="B1253" s="15">
        <v>912004</v>
      </c>
      <c r="C1253" s="16" t="s">
        <v>205</v>
      </c>
      <c r="D1253" s="26">
        <v>43585</v>
      </c>
      <c r="E1253" s="16" t="s">
        <v>680</v>
      </c>
      <c r="F1253" s="66">
        <v>5000</v>
      </c>
      <c r="G1253" s="17"/>
      <c r="H1253" s="18">
        <f t="shared" si="19"/>
        <v>5000</v>
      </c>
    </row>
    <row r="1254" spans="2:8" s="13" customFormat="1" hidden="1" x14ac:dyDescent="0.15">
      <c r="B1254" s="15">
        <v>112003</v>
      </c>
      <c r="C1254" s="16" t="s">
        <v>668</v>
      </c>
      <c r="D1254" s="26">
        <v>43585</v>
      </c>
      <c r="E1254" s="16" t="s">
        <v>680</v>
      </c>
      <c r="F1254" s="66"/>
      <c r="G1254" s="17">
        <v>-5000</v>
      </c>
      <c r="H1254" s="18">
        <f t="shared" si="19"/>
        <v>-5000</v>
      </c>
    </row>
    <row r="1255" spans="2:8" s="13" customFormat="1" hidden="1" x14ac:dyDescent="0.15">
      <c r="B1255" s="15">
        <v>811010</v>
      </c>
      <c r="C1255" s="16" t="s">
        <v>149</v>
      </c>
      <c r="D1255" s="26">
        <v>43585</v>
      </c>
      <c r="E1255" s="16" t="s">
        <v>479</v>
      </c>
      <c r="F1255" s="66">
        <v>1000000</v>
      </c>
      <c r="G1255" s="17"/>
      <c r="H1255" s="18">
        <f t="shared" si="19"/>
        <v>1000000</v>
      </c>
    </row>
    <row r="1256" spans="2:8" s="13" customFormat="1" hidden="1" x14ac:dyDescent="0.15">
      <c r="B1256" s="15">
        <v>112003</v>
      </c>
      <c r="C1256" s="16" t="s">
        <v>668</v>
      </c>
      <c r="D1256" s="26">
        <v>43585</v>
      </c>
      <c r="E1256" s="16" t="s">
        <v>479</v>
      </c>
      <c r="F1256" s="66"/>
      <c r="G1256" s="17">
        <v>-1000000</v>
      </c>
      <c r="H1256" s="18">
        <f t="shared" si="19"/>
        <v>-1000000</v>
      </c>
    </row>
    <row r="1257" spans="2:8" s="13" customFormat="1" hidden="1" x14ac:dyDescent="0.15">
      <c r="B1257" s="15">
        <v>912004</v>
      </c>
      <c r="C1257" s="16" t="s">
        <v>205</v>
      </c>
      <c r="D1257" s="26">
        <v>43585</v>
      </c>
      <c r="E1257" s="16" t="s">
        <v>680</v>
      </c>
      <c r="F1257" s="66">
        <v>5000</v>
      </c>
      <c r="G1257" s="17"/>
      <c r="H1257" s="18">
        <f t="shared" si="19"/>
        <v>5000</v>
      </c>
    </row>
    <row r="1258" spans="2:8" s="13" customFormat="1" hidden="1" x14ac:dyDescent="0.15">
      <c r="B1258" s="15">
        <v>112003</v>
      </c>
      <c r="C1258" s="16" t="s">
        <v>668</v>
      </c>
      <c r="D1258" s="26">
        <v>43585</v>
      </c>
      <c r="E1258" s="16" t="s">
        <v>680</v>
      </c>
      <c r="F1258" s="66"/>
      <c r="G1258" s="17">
        <v>-5000</v>
      </c>
      <c r="H1258" s="18">
        <f t="shared" si="19"/>
        <v>-5000</v>
      </c>
    </row>
    <row r="1259" spans="2:8" s="13" customFormat="1" hidden="1" x14ac:dyDescent="0.15">
      <c r="B1259" s="15">
        <v>141002</v>
      </c>
      <c r="C1259" s="16" t="s">
        <v>33</v>
      </c>
      <c r="D1259" s="26">
        <v>43585</v>
      </c>
      <c r="E1259" s="16" t="s">
        <v>787</v>
      </c>
      <c r="F1259" s="66">
        <v>6356000</v>
      </c>
      <c r="G1259" s="17"/>
      <c r="H1259" s="18">
        <f t="shared" si="19"/>
        <v>6356000</v>
      </c>
    </row>
    <row r="1260" spans="2:8" s="13" customFormat="1" hidden="1" x14ac:dyDescent="0.15">
      <c r="B1260" s="15">
        <v>141005</v>
      </c>
      <c r="C1260" s="16" t="s">
        <v>36</v>
      </c>
      <c r="D1260" s="26">
        <v>43585</v>
      </c>
      <c r="E1260" s="16" t="s">
        <v>788</v>
      </c>
      <c r="F1260" s="66">
        <v>6380000</v>
      </c>
      <c r="G1260" s="17"/>
      <c r="H1260" s="18">
        <f t="shared" si="19"/>
        <v>6380000</v>
      </c>
    </row>
    <row r="1261" spans="2:8" s="13" customFormat="1" hidden="1" x14ac:dyDescent="0.15">
      <c r="B1261" s="15">
        <v>611034</v>
      </c>
      <c r="C1261" s="16" t="s">
        <v>172</v>
      </c>
      <c r="D1261" s="26">
        <v>43585</v>
      </c>
      <c r="E1261" s="16" t="s">
        <v>789</v>
      </c>
      <c r="F1261" s="66">
        <v>5000000</v>
      </c>
      <c r="G1261" s="17"/>
      <c r="H1261" s="18">
        <f t="shared" si="19"/>
        <v>5000000</v>
      </c>
    </row>
    <row r="1262" spans="2:8" s="13" customFormat="1" hidden="1" x14ac:dyDescent="0.15">
      <c r="B1262" s="15">
        <v>112003</v>
      </c>
      <c r="C1262" s="16" t="s">
        <v>668</v>
      </c>
      <c r="D1262" s="26">
        <v>43585</v>
      </c>
      <c r="E1262" s="16" t="s">
        <v>790</v>
      </c>
      <c r="F1262" s="66"/>
      <c r="G1262" s="17">
        <v>-17736000</v>
      </c>
      <c r="H1262" s="18">
        <f t="shared" si="19"/>
        <v>-17736000</v>
      </c>
    </row>
    <row r="1263" spans="2:8" s="13" customFormat="1" hidden="1" x14ac:dyDescent="0.15">
      <c r="B1263" s="15">
        <v>711034</v>
      </c>
      <c r="C1263" s="16" t="s">
        <v>183</v>
      </c>
      <c r="D1263" s="26">
        <v>43585</v>
      </c>
      <c r="E1263" s="16" t="s">
        <v>791</v>
      </c>
      <c r="F1263" s="66">
        <v>4125000</v>
      </c>
      <c r="G1263" s="17"/>
      <c r="H1263" s="18">
        <f t="shared" si="19"/>
        <v>4125000</v>
      </c>
    </row>
    <row r="1264" spans="2:8" s="13" customFormat="1" hidden="1" x14ac:dyDescent="0.15">
      <c r="B1264" s="15">
        <v>112003</v>
      </c>
      <c r="C1264" s="16" t="s">
        <v>668</v>
      </c>
      <c r="D1264" s="26">
        <v>43585</v>
      </c>
      <c r="E1264" s="16" t="s">
        <v>791</v>
      </c>
      <c r="F1264" s="66"/>
      <c r="G1264" s="17">
        <v>-4125000</v>
      </c>
      <c r="H1264" s="18">
        <f t="shared" si="19"/>
        <v>-4125000</v>
      </c>
    </row>
    <row r="1265" spans="2:8" s="13" customFormat="1" hidden="1" x14ac:dyDescent="0.15">
      <c r="B1265" s="15">
        <v>214005</v>
      </c>
      <c r="C1265" s="16" t="s">
        <v>94</v>
      </c>
      <c r="D1265" s="26">
        <v>43585</v>
      </c>
      <c r="E1265" s="16" t="s">
        <v>792</v>
      </c>
      <c r="F1265" s="66">
        <v>39287127</v>
      </c>
      <c r="G1265" s="17"/>
      <c r="H1265" s="18">
        <f t="shared" si="19"/>
        <v>39287127</v>
      </c>
    </row>
    <row r="1266" spans="2:8" s="13" customFormat="1" hidden="1" x14ac:dyDescent="0.15">
      <c r="B1266" s="15">
        <v>112003</v>
      </c>
      <c r="C1266" s="16" t="s">
        <v>668</v>
      </c>
      <c r="D1266" s="26">
        <v>43585</v>
      </c>
      <c r="E1266" s="16" t="s">
        <v>792</v>
      </c>
      <c r="F1266" s="66"/>
      <c r="G1266" s="17">
        <v>-39287127</v>
      </c>
      <c r="H1266" s="18">
        <f t="shared" si="19"/>
        <v>-39287127</v>
      </c>
    </row>
    <row r="1267" spans="2:8" s="13" customFormat="1" hidden="1" x14ac:dyDescent="0.15">
      <c r="B1267" s="15">
        <v>912004</v>
      </c>
      <c r="C1267" s="16" t="s">
        <v>205</v>
      </c>
      <c r="D1267" s="26">
        <v>43585</v>
      </c>
      <c r="E1267" s="16" t="s">
        <v>243</v>
      </c>
      <c r="F1267" s="66">
        <v>30000</v>
      </c>
      <c r="G1267" s="17"/>
      <c r="H1267" s="18">
        <f t="shared" si="19"/>
        <v>30000</v>
      </c>
    </row>
    <row r="1268" spans="2:8" s="13" customFormat="1" hidden="1" x14ac:dyDescent="0.15">
      <c r="B1268" s="15">
        <v>112003</v>
      </c>
      <c r="C1268" s="16" t="s">
        <v>668</v>
      </c>
      <c r="D1268" s="26">
        <v>43585</v>
      </c>
      <c r="E1268" s="16" t="s">
        <v>243</v>
      </c>
      <c r="F1268" s="66"/>
      <c r="G1268" s="17">
        <v>-30000</v>
      </c>
      <c r="H1268" s="18">
        <f t="shared" si="19"/>
        <v>-30000</v>
      </c>
    </row>
    <row r="1269" spans="2:8" s="13" customFormat="1" hidden="1" x14ac:dyDescent="0.15">
      <c r="B1269" s="15">
        <v>811005</v>
      </c>
      <c r="C1269" s="16" t="s">
        <v>144</v>
      </c>
      <c r="D1269" s="26">
        <v>43556</v>
      </c>
      <c r="E1269" s="16" t="s">
        <v>793</v>
      </c>
      <c r="F1269" s="66">
        <v>19288000</v>
      </c>
      <c r="G1269" s="17"/>
      <c r="H1269" s="18">
        <f t="shared" si="19"/>
        <v>19288000</v>
      </c>
    </row>
    <row r="1270" spans="2:8" s="13" customFormat="1" hidden="1" x14ac:dyDescent="0.15">
      <c r="B1270" s="15">
        <v>112001</v>
      </c>
      <c r="C1270" s="16" t="s">
        <v>9</v>
      </c>
      <c r="D1270" s="26">
        <v>43556</v>
      </c>
      <c r="E1270" s="16" t="s">
        <v>793</v>
      </c>
      <c r="F1270" s="66"/>
      <c r="G1270" s="17">
        <v>-19288000</v>
      </c>
      <c r="H1270" s="18">
        <f t="shared" si="19"/>
        <v>-19288000</v>
      </c>
    </row>
    <row r="1271" spans="2:8" s="13" customFormat="1" hidden="1" x14ac:dyDescent="0.15">
      <c r="B1271" s="15">
        <v>611005</v>
      </c>
      <c r="C1271" s="16" t="s">
        <v>144</v>
      </c>
      <c r="D1271" s="26">
        <v>43556</v>
      </c>
      <c r="E1271" s="16" t="s">
        <v>794</v>
      </c>
      <c r="F1271" s="66">
        <v>19201000</v>
      </c>
      <c r="G1271" s="17"/>
      <c r="H1271" s="18">
        <f t="shared" si="19"/>
        <v>19201000</v>
      </c>
    </row>
    <row r="1272" spans="2:8" s="13" customFormat="1" hidden="1" x14ac:dyDescent="0.15">
      <c r="B1272" s="15">
        <v>112001</v>
      </c>
      <c r="C1272" s="16" t="s">
        <v>9</v>
      </c>
      <c r="D1272" s="26">
        <v>43556</v>
      </c>
      <c r="E1272" s="16" t="s">
        <v>794</v>
      </c>
      <c r="F1272" s="66"/>
      <c r="G1272" s="17">
        <v>-19201000</v>
      </c>
      <c r="H1272" s="18">
        <f t="shared" si="19"/>
        <v>-19201000</v>
      </c>
    </row>
    <row r="1273" spans="2:8" s="13" customFormat="1" hidden="1" x14ac:dyDescent="0.15">
      <c r="B1273" s="15">
        <v>711005</v>
      </c>
      <c r="C1273" s="16" t="s">
        <v>144</v>
      </c>
      <c r="D1273" s="26">
        <v>43556</v>
      </c>
      <c r="E1273" s="16" t="s">
        <v>795</v>
      </c>
      <c r="F1273" s="66">
        <v>9000000</v>
      </c>
      <c r="G1273" s="17"/>
      <c r="H1273" s="18">
        <f t="shared" si="19"/>
        <v>9000000</v>
      </c>
    </row>
    <row r="1274" spans="2:8" s="13" customFormat="1" hidden="1" x14ac:dyDescent="0.15">
      <c r="B1274" s="15">
        <v>112001</v>
      </c>
      <c r="C1274" s="16" t="s">
        <v>9</v>
      </c>
      <c r="D1274" s="26">
        <v>43556</v>
      </c>
      <c r="E1274" s="16" t="s">
        <v>795</v>
      </c>
      <c r="F1274" s="66"/>
      <c r="G1274" s="17">
        <v>-9000000</v>
      </c>
      <c r="H1274" s="18">
        <f t="shared" si="19"/>
        <v>-9000000</v>
      </c>
    </row>
    <row r="1275" spans="2:8" s="13" customFormat="1" hidden="1" x14ac:dyDescent="0.15">
      <c r="B1275" s="15">
        <v>611005</v>
      </c>
      <c r="C1275" s="16" t="s">
        <v>144</v>
      </c>
      <c r="D1275" s="26">
        <v>43556</v>
      </c>
      <c r="E1275" s="16" t="s">
        <v>796</v>
      </c>
      <c r="F1275" s="66">
        <v>4303900</v>
      </c>
      <c r="G1275" s="17"/>
      <c r="H1275" s="18">
        <f t="shared" si="19"/>
        <v>4303900</v>
      </c>
    </row>
    <row r="1276" spans="2:8" s="13" customFormat="1" hidden="1" x14ac:dyDescent="0.15">
      <c r="B1276" s="15">
        <v>112001</v>
      </c>
      <c r="C1276" s="16" t="s">
        <v>9</v>
      </c>
      <c r="D1276" s="26">
        <v>43556</v>
      </c>
      <c r="E1276" s="16" t="s">
        <v>796</v>
      </c>
      <c r="F1276" s="66"/>
      <c r="G1276" s="17">
        <v>-4303900</v>
      </c>
      <c r="H1276" s="18">
        <f t="shared" si="19"/>
        <v>-4303900</v>
      </c>
    </row>
    <row r="1277" spans="2:8" s="13" customFormat="1" hidden="1" x14ac:dyDescent="0.15">
      <c r="B1277" s="15">
        <v>912004</v>
      </c>
      <c r="C1277" s="16" t="s">
        <v>205</v>
      </c>
      <c r="D1277" s="26">
        <v>43556</v>
      </c>
      <c r="E1277" s="16" t="s">
        <v>797</v>
      </c>
      <c r="F1277" s="66">
        <v>15000</v>
      </c>
      <c r="G1277" s="17"/>
      <c r="H1277" s="18">
        <f t="shared" si="19"/>
        <v>15000</v>
      </c>
    </row>
    <row r="1278" spans="2:8" s="13" customFormat="1" hidden="1" x14ac:dyDescent="0.15">
      <c r="B1278" s="15">
        <v>112001</v>
      </c>
      <c r="C1278" s="16" t="s">
        <v>9</v>
      </c>
      <c r="D1278" s="26">
        <v>43556</v>
      </c>
      <c r="E1278" s="16" t="s">
        <v>797</v>
      </c>
      <c r="F1278" s="66"/>
      <c r="G1278" s="17">
        <v>-15000</v>
      </c>
      <c r="H1278" s="18">
        <f t="shared" si="19"/>
        <v>-15000</v>
      </c>
    </row>
    <row r="1279" spans="2:8" s="13" customFormat="1" hidden="1" x14ac:dyDescent="0.15">
      <c r="B1279" s="15">
        <v>112002</v>
      </c>
      <c r="C1279" s="16" t="s">
        <v>10</v>
      </c>
      <c r="D1279" s="26">
        <v>43556</v>
      </c>
      <c r="E1279" s="16" t="s">
        <v>798</v>
      </c>
      <c r="F1279" s="66">
        <v>29356.17</v>
      </c>
      <c r="G1279" s="17"/>
      <c r="H1279" s="18">
        <f t="shared" si="19"/>
        <v>29356.17</v>
      </c>
    </row>
    <row r="1280" spans="2:8" s="13" customFormat="1" hidden="1" x14ac:dyDescent="0.15">
      <c r="B1280" s="15">
        <v>112001</v>
      </c>
      <c r="C1280" s="16" t="s">
        <v>9</v>
      </c>
      <c r="D1280" s="26">
        <v>43556</v>
      </c>
      <c r="E1280" s="16" t="s">
        <v>798</v>
      </c>
      <c r="F1280" s="66"/>
      <c r="G1280" s="17">
        <v>-29356.17</v>
      </c>
      <c r="H1280" s="18">
        <f t="shared" si="19"/>
        <v>-29356.17</v>
      </c>
    </row>
    <row r="1281" spans="2:8" s="13" customFormat="1" hidden="1" x14ac:dyDescent="0.15">
      <c r="B1281" s="15">
        <v>711011</v>
      </c>
      <c r="C1281" s="16" t="s">
        <v>150</v>
      </c>
      <c r="D1281" s="26">
        <v>43559</v>
      </c>
      <c r="E1281" s="16" t="s">
        <v>799</v>
      </c>
      <c r="F1281" s="66">
        <v>3361940</v>
      </c>
      <c r="G1281" s="17"/>
      <c r="H1281" s="18">
        <f t="shared" si="19"/>
        <v>3361940</v>
      </c>
    </row>
    <row r="1282" spans="2:8" s="13" customFormat="1" hidden="1" x14ac:dyDescent="0.15">
      <c r="B1282" s="15">
        <v>112001</v>
      </c>
      <c r="C1282" s="16" t="s">
        <v>9</v>
      </c>
      <c r="D1282" s="26">
        <v>43559</v>
      </c>
      <c r="E1282" s="16" t="s">
        <v>799</v>
      </c>
      <c r="F1282" s="66"/>
      <c r="G1282" s="17">
        <v>-3361940</v>
      </c>
      <c r="H1282" s="18">
        <f t="shared" si="19"/>
        <v>-3361940</v>
      </c>
    </row>
    <row r="1283" spans="2:8" s="13" customFormat="1" hidden="1" x14ac:dyDescent="0.15">
      <c r="B1283" s="15">
        <v>912004</v>
      </c>
      <c r="C1283" s="16" t="s">
        <v>205</v>
      </c>
      <c r="D1283" s="26">
        <v>43560</v>
      </c>
      <c r="E1283" s="16" t="s">
        <v>797</v>
      </c>
      <c r="F1283" s="66">
        <v>15000</v>
      </c>
      <c r="G1283" s="17"/>
      <c r="H1283" s="18">
        <f t="shared" si="19"/>
        <v>15000</v>
      </c>
    </row>
    <row r="1284" spans="2:8" s="13" customFormat="1" hidden="1" x14ac:dyDescent="0.15">
      <c r="B1284" s="15">
        <v>112001</v>
      </c>
      <c r="C1284" s="16" t="s">
        <v>9</v>
      </c>
      <c r="D1284" s="26">
        <v>43560</v>
      </c>
      <c r="E1284" s="16" t="s">
        <v>797</v>
      </c>
      <c r="F1284" s="66"/>
      <c r="G1284" s="17">
        <v>-15000</v>
      </c>
      <c r="H1284" s="18">
        <f t="shared" si="19"/>
        <v>-15000</v>
      </c>
    </row>
    <row r="1285" spans="2:8" s="13" customFormat="1" hidden="1" x14ac:dyDescent="0.15">
      <c r="B1285" s="15">
        <v>912004</v>
      </c>
      <c r="C1285" s="16" t="s">
        <v>205</v>
      </c>
      <c r="D1285" s="26">
        <v>43563</v>
      </c>
      <c r="E1285" s="16" t="s">
        <v>800</v>
      </c>
      <c r="F1285" s="66">
        <v>30071000</v>
      </c>
      <c r="G1285" s="17"/>
      <c r="H1285" s="18">
        <f t="shared" si="19"/>
        <v>30071000</v>
      </c>
    </row>
    <row r="1286" spans="2:8" s="13" customFormat="1" hidden="1" x14ac:dyDescent="0.15">
      <c r="B1286" s="15">
        <v>112001</v>
      </c>
      <c r="C1286" s="16" t="s">
        <v>9</v>
      </c>
      <c r="D1286" s="26">
        <v>43563</v>
      </c>
      <c r="E1286" s="16" t="s">
        <v>800</v>
      </c>
      <c r="F1286" s="66"/>
      <c r="G1286" s="17">
        <v>-30071000</v>
      </c>
      <c r="H1286" s="18">
        <f t="shared" si="19"/>
        <v>-30071000</v>
      </c>
    </row>
    <row r="1287" spans="2:8" s="13" customFormat="1" hidden="1" x14ac:dyDescent="0.15">
      <c r="B1287" s="15">
        <v>112001</v>
      </c>
      <c r="C1287" s="16" t="s">
        <v>9</v>
      </c>
      <c r="D1287" s="26">
        <v>43563</v>
      </c>
      <c r="E1287" s="16" t="s">
        <v>801</v>
      </c>
      <c r="F1287" s="66">
        <v>56673000</v>
      </c>
      <c r="G1287" s="17"/>
      <c r="H1287" s="18">
        <f t="shared" si="19"/>
        <v>56673000</v>
      </c>
    </row>
    <row r="1288" spans="2:8" s="13" customFormat="1" hidden="1" x14ac:dyDescent="0.15">
      <c r="B1288" s="15">
        <v>112002</v>
      </c>
      <c r="C1288" s="16" t="s">
        <v>10</v>
      </c>
      <c r="D1288" s="26">
        <v>43563</v>
      </c>
      <c r="E1288" s="16" t="s">
        <v>801</v>
      </c>
      <c r="F1288" s="66"/>
      <c r="G1288" s="17">
        <v>-56673000</v>
      </c>
      <c r="H1288" s="18">
        <f t="shared" si="19"/>
        <v>-56673000</v>
      </c>
    </row>
    <row r="1289" spans="2:8" s="13" customFormat="1" hidden="1" x14ac:dyDescent="0.15">
      <c r="B1289" s="15">
        <v>611012</v>
      </c>
      <c r="C1289" s="16" t="s">
        <v>151</v>
      </c>
      <c r="D1289" s="26">
        <v>43563</v>
      </c>
      <c r="E1289" s="16" t="s">
        <v>802</v>
      </c>
      <c r="F1289" s="66">
        <v>260000</v>
      </c>
      <c r="G1289" s="17"/>
      <c r="H1289" s="18">
        <f t="shared" si="19"/>
        <v>260000</v>
      </c>
    </row>
    <row r="1290" spans="2:8" s="13" customFormat="1" hidden="1" x14ac:dyDescent="0.15">
      <c r="B1290" s="15">
        <v>611010</v>
      </c>
      <c r="C1290" s="16" t="s">
        <v>149</v>
      </c>
      <c r="D1290" s="26">
        <v>43563</v>
      </c>
      <c r="E1290" s="16" t="s">
        <v>803</v>
      </c>
      <c r="F1290" s="66">
        <v>15000</v>
      </c>
      <c r="G1290" s="17"/>
      <c r="H1290" s="18">
        <f t="shared" si="19"/>
        <v>15000</v>
      </c>
    </row>
    <row r="1291" spans="2:8" s="13" customFormat="1" hidden="1" x14ac:dyDescent="0.15">
      <c r="B1291" s="15">
        <v>611010</v>
      </c>
      <c r="C1291" s="16" t="s">
        <v>149</v>
      </c>
      <c r="D1291" s="26">
        <v>43563</v>
      </c>
      <c r="E1291" s="16" t="s">
        <v>804</v>
      </c>
      <c r="F1291" s="66">
        <v>250000</v>
      </c>
      <c r="G1291" s="17"/>
      <c r="H1291" s="18">
        <f t="shared" si="19"/>
        <v>250000</v>
      </c>
    </row>
    <row r="1292" spans="2:8" s="13" customFormat="1" hidden="1" x14ac:dyDescent="0.15">
      <c r="B1292" s="15">
        <v>611022</v>
      </c>
      <c r="C1292" s="16" t="s">
        <v>160</v>
      </c>
      <c r="D1292" s="26">
        <v>43563</v>
      </c>
      <c r="E1292" s="16" t="s">
        <v>805</v>
      </c>
      <c r="F1292" s="66">
        <v>70000</v>
      </c>
      <c r="G1292" s="17"/>
      <c r="H1292" s="18">
        <f t="shared" si="19"/>
        <v>70000</v>
      </c>
    </row>
    <row r="1293" spans="2:8" s="13" customFormat="1" hidden="1" x14ac:dyDescent="0.15">
      <c r="B1293" s="15">
        <v>611022</v>
      </c>
      <c r="C1293" s="16" t="s">
        <v>160</v>
      </c>
      <c r="D1293" s="26">
        <v>43563</v>
      </c>
      <c r="E1293" s="16" t="s">
        <v>806</v>
      </c>
      <c r="F1293" s="66">
        <v>27000</v>
      </c>
      <c r="G1293" s="17"/>
      <c r="H1293" s="18">
        <f t="shared" si="19"/>
        <v>27000</v>
      </c>
    </row>
    <row r="1294" spans="2:8" s="13" customFormat="1" hidden="1" x14ac:dyDescent="0.15">
      <c r="B1294" s="15">
        <v>611012</v>
      </c>
      <c r="C1294" s="16" t="s">
        <v>151</v>
      </c>
      <c r="D1294" s="26">
        <v>43563</v>
      </c>
      <c r="E1294" s="16" t="s">
        <v>807</v>
      </c>
      <c r="F1294" s="66">
        <v>38000</v>
      </c>
      <c r="G1294" s="17"/>
      <c r="H1294" s="18">
        <f t="shared" si="19"/>
        <v>38000</v>
      </c>
    </row>
    <row r="1295" spans="2:8" s="13" customFormat="1" hidden="1" x14ac:dyDescent="0.15">
      <c r="B1295" s="15">
        <v>611011</v>
      </c>
      <c r="C1295" s="16" t="s">
        <v>150</v>
      </c>
      <c r="D1295" s="26">
        <v>43563</v>
      </c>
      <c r="E1295" s="16" t="s">
        <v>808</v>
      </c>
      <c r="F1295" s="66">
        <v>583946</v>
      </c>
      <c r="G1295" s="17"/>
      <c r="H1295" s="18">
        <f t="shared" si="19"/>
        <v>583946</v>
      </c>
    </row>
    <row r="1296" spans="2:8" s="13" customFormat="1" hidden="1" x14ac:dyDescent="0.15">
      <c r="B1296" s="15">
        <v>112001</v>
      </c>
      <c r="C1296" s="16" t="s">
        <v>9</v>
      </c>
      <c r="D1296" s="26">
        <v>43563</v>
      </c>
      <c r="E1296" s="16" t="s">
        <v>809</v>
      </c>
      <c r="F1296" s="66"/>
      <c r="G1296" s="17">
        <v>-1243946</v>
      </c>
      <c r="H1296" s="18">
        <f t="shared" si="19"/>
        <v>-1243946</v>
      </c>
    </row>
    <row r="1297" spans="2:8" s="13" customFormat="1" hidden="1" x14ac:dyDescent="0.15">
      <c r="B1297" s="15">
        <v>611011</v>
      </c>
      <c r="C1297" s="16" t="s">
        <v>150</v>
      </c>
      <c r="D1297" s="26">
        <v>43566</v>
      </c>
      <c r="E1297" s="16" t="s">
        <v>810</v>
      </c>
      <c r="F1297" s="66">
        <v>334500</v>
      </c>
      <c r="G1297" s="17"/>
      <c r="H1297" s="18">
        <f t="shared" si="19"/>
        <v>334500</v>
      </c>
    </row>
    <row r="1298" spans="2:8" s="13" customFormat="1" hidden="1" x14ac:dyDescent="0.15">
      <c r="B1298" s="15">
        <v>611002</v>
      </c>
      <c r="C1298" s="16" t="s">
        <v>141</v>
      </c>
      <c r="D1298" s="26">
        <v>43566</v>
      </c>
      <c r="E1298" s="16" t="s">
        <v>811</v>
      </c>
      <c r="F1298" s="66">
        <v>645000</v>
      </c>
      <c r="G1298" s="17"/>
      <c r="H1298" s="18">
        <f t="shared" si="19"/>
        <v>645000</v>
      </c>
    </row>
    <row r="1299" spans="2:8" s="13" customFormat="1" hidden="1" x14ac:dyDescent="0.15">
      <c r="B1299" s="15">
        <v>611013</v>
      </c>
      <c r="C1299" s="16" t="s">
        <v>152</v>
      </c>
      <c r="D1299" s="26">
        <v>43566</v>
      </c>
      <c r="E1299" s="16" t="s">
        <v>812</v>
      </c>
      <c r="F1299" s="66">
        <v>309195</v>
      </c>
      <c r="G1299" s="17"/>
      <c r="H1299" s="18">
        <f t="shared" si="19"/>
        <v>309195</v>
      </c>
    </row>
    <row r="1300" spans="2:8" s="13" customFormat="1" hidden="1" x14ac:dyDescent="0.15">
      <c r="B1300" s="15">
        <v>112001</v>
      </c>
      <c r="C1300" s="16" t="s">
        <v>9</v>
      </c>
      <c r="D1300" s="26">
        <v>43566</v>
      </c>
      <c r="E1300" s="16" t="s">
        <v>813</v>
      </c>
      <c r="F1300" s="66"/>
      <c r="G1300" s="17">
        <v>-1288695</v>
      </c>
      <c r="H1300" s="18">
        <f t="shared" si="19"/>
        <v>-1288695</v>
      </c>
    </row>
    <row r="1301" spans="2:8" s="13" customFormat="1" hidden="1" x14ac:dyDescent="0.15">
      <c r="B1301" s="15">
        <v>112001</v>
      </c>
      <c r="C1301" s="16" t="s">
        <v>9</v>
      </c>
      <c r="D1301" s="26">
        <v>43566</v>
      </c>
      <c r="E1301" s="16" t="s">
        <v>801</v>
      </c>
      <c r="F1301" s="66">
        <v>2500000</v>
      </c>
      <c r="G1301" s="17"/>
      <c r="H1301" s="18">
        <f t="shared" si="19"/>
        <v>2500000</v>
      </c>
    </row>
    <row r="1302" spans="2:8" s="13" customFormat="1" hidden="1" x14ac:dyDescent="0.15">
      <c r="B1302" s="15">
        <v>112002</v>
      </c>
      <c r="C1302" s="16" t="s">
        <v>10</v>
      </c>
      <c r="D1302" s="26">
        <v>43566</v>
      </c>
      <c r="E1302" s="16" t="s">
        <v>801</v>
      </c>
      <c r="F1302" s="66"/>
      <c r="G1302" s="17">
        <v>-2500000</v>
      </c>
      <c r="H1302" s="18">
        <f t="shared" si="19"/>
        <v>-2500000</v>
      </c>
    </row>
    <row r="1303" spans="2:8" s="13" customFormat="1" hidden="1" x14ac:dyDescent="0.15">
      <c r="B1303" s="15">
        <v>711005</v>
      </c>
      <c r="C1303" s="16" t="s">
        <v>144</v>
      </c>
      <c r="D1303" s="26">
        <v>43566</v>
      </c>
      <c r="E1303" s="16" t="s">
        <v>814</v>
      </c>
      <c r="F1303" s="66">
        <v>1117513</v>
      </c>
      <c r="G1303" s="17"/>
      <c r="H1303" s="18">
        <f t="shared" si="19"/>
        <v>1117513</v>
      </c>
    </row>
    <row r="1304" spans="2:8" s="13" customFormat="1" hidden="1" x14ac:dyDescent="0.15">
      <c r="B1304" s="15">
        <v>112001</v>
      </c>
      <c r="C1304" s="16" t="s">
        <v>9</v>
      </c>
      <c r="D1304" s="26">
        <v>43566</v>
      </c>
      <c r="E1304" s="16" t="s">
        <v>814</v>
      </c>
      <c r="F1304" s="66"/>
      <c r="G1304" s="17">
        <v>-1117513</v>
      </c>
      <c r="H1304" s="18">
        <f t="shared" si="19"/>
        <v>-1117513</v>
      </c>
    </row>
    <row r="1305" spans="2:8" s="13" customFormat="1" hidden="1" x14ac:dyDescent="0.15">
      <c r="B1305" s="15">
        <v>711022</v>
      </c>
      <c r="C1305" s="16" t="s">
        <v>160</v>
      </c>
      <c r="D1305" s="26">
        <v>43567</v>
      </c>
      <c r="E1305" s="16" t="s">
        <v>815</v>
      </c>
      <c r="F1305" s="66">
        <v>200000000</v>
      </c>
      <c r="G1305" s="17"/>
      <c r="H1305" s="18">
        <f t="shared" si="19"/>
        <v>200000000</v>
      </c>
    </row>
    <row r="1306" spans="2:8" s="13" customFormat="1" hidden="1" x14ac:dyDescent="0.15">
      <c r="B1306" s="15">
        <v>112001</v>
      </c>
      <c r="C1306" s="16" t="s">
        <v>9</v>
      </c>
      <c r="D1306" s="26">
        <v>43567</v>
      </c>
      <c r="E1306" s="16" t="s">
        <v>815</v>
      </c>
      <c r="F1306" s="66"/>
      <c r="G1306" s="17">
        <v>-200000000</v>
      </c>
      <c r="H1306" s="18">
        <f t="shared" si="19"/>
        <v>-200000000</v>
      </c>
    </row>
    <row r="1307" spans="2:8" s="13" customFormat="1" hidden="1" x14ac:dyDescent="0.15">
      <c r="B1307" s="15">
        <v>112001</v>
      </c>
      <c r="C1307" s="16" t="s">
        <v>9</v>
      </c>
      <c r="D1307" s="26">
        <v>43205</v>
      </c>
      <c r="E1307" s="16" t="s">
        <v>801</v>
      </c>
      <c r="F1307" s="66">
        <v>94084796</v>
      </c>
      <c r="G1307" s="17"/>
      <c r="H1307" s="18">
        <f t="shared" si="19"/>
        <v>94084796</v>
      </c>
    </row>
    <row r="1308" spans="2:8" s="13" customFormat="1" hidden="1" x14ac:dyDescent="0.15">
      <c r="B1308" s="15">
        <v>112002</v>
      </c>
      <c r="C1308" s="16" t="s">
        <v>10</v>
      </c>
      <c r="D1308" s="26">
        <v>43205</v>
      </c>
      <c r="E1308" s="16" t="s">
        <v>801</v>
      </c>
      <c r="F1308" s="66"/>
      <c r="G1308" s="17">
        <v>-94084796</v>
      </c>
      <c r="H1308" s="18">
        <f t="shared" si="19"/>
        <v>-94084796</v>
      </c>
    </row>
    <row r="1309" spans="2:8" s="13" customFormat="1" hidden="1" x14ac:dyDescent="0.15">
      <c r="B1309" s="15">
        <v>112002</v>
      </c>
      <c r="C1309" s="16" t="s">
        <v>10</v>
      </c>
      <c r="D1309" s="26">
        <v>43205</v>
      </c>
      <c r="E1309" s="16" t="s">
        <v>797</v>
      </c>
      <c r="F1309" s="66">
        <v>2000</v>
      </c>
      <c r="G1309" s="17"/>
      <c r="H1309" s="18">
        <f t="shared" si="19"/>
        <v>2000</v>
      </c>
    </row>
    <row r="1310" spans="2:8" s="13" customFormat="1" hidden="1" x14ac:dyDescent="0.15">
      <c r="B1310" s="15">
        <v>112001</v>
      </c>
      <c r="C1310" s="16" t="s">
        <v>9</v>
      </c>
      <c r="D1310" s="26">
        <v>43205</v>
      </c>
      <c r="E1310" s="16" t="s">
        <v>797</v>
      </c>
      <c r="F1310" s="66"/>
      <c r="G1310" s="17">
        <v>-2000</v>
      </c>
      <c r="H1310" s="18">
        <f t="shared" si="19"/>
        <v>-2000</v>
      </c>
    </row>
    <row r="1311" spans="2:8" s="13" customFormat="1" hidden="1" x14ac:dyDescent="0.15">
      <c r="B1311" s="15">
        <v>112001</v>
      </c>
      <c r="C1311" s="16" t="s">
        <v>9</v>
      </c>
      <c r="D1311" s="26">
        <v>43581</v>
      </c>
      <c r="E1311" s="16" t="s">
        <v>801</v>
      </c>
      <c r="F1311" s="66">
        <v>38317501</v>
      </c>
      <c r="G1311" s="17"/>
      <c r="H1311" s="18">
        <f t="shared" si="19"/>
        <v>38317501</v>
      </c>
    </row>
    <row r="1312" spans="2:8" s="13" customFormat="1" hidden="1" x14ac:dyDescent="0.15">
      <c r="B1312" s="15">
        <v>112002</v>
      </c>
      <c r="C1312" s="16" t="s">
        <v>10</v>
      </c>
      <c r="D1312" s="26">
        <v>43581</v>
      </c>
      <c r="E1312" s="16" t="s">
        <v>801</v>
      </c>
      <c r="F1312" s="66"/>
      <c r="G1312" s="17">
        <v>-38317501</v>
      </c>
      <c r="H1312" s="18">
        <f t="shared" ref="H1312:H1375" si="20">F1312+G1312</f>
        <v>-38317501</v>
      </c>
    </row>
    <row r="1313" spans="2:8" s="13" customFormat="1" hidden="1" x14ac:dyDescent="0.15">
      <c r="B1313" s="15">
        <v>611005</v>
      </c>
      <c r="C1313" s="16" t="s">
        <v>144</v>
      </c>
      <c r="D1313" s="26">
        <v>43584</v>
      </c>
      <c r="E1313" s="16" t="s">
        <v>816</v>
      </c>
      <c r="F1313" s="66">
        <v>19201000</v>
      </c>
      <c r="G1313" s="17"/>
      <c r="H1313" s="18">
        <f t="shared" si="20"/>
        <v>19201000</v>
      </c>
    </row>
    <row r="1314" spans="2:8" s="13" customFormat="1" hidden="1" x14ac:dyDescent="0.15">
      <c r="B1314" s="15">
        <v>112001</v>
      </c>
      <c r="C1314" s="16" t="s">
        <v>9</v>
      </c>
      <c r="D1314" s="26">
        <v>43584</v>
      </c>
      <c r="E1314" s="16" t="s">
        <v>816</v>
      </c>
      <c r="F1314" s="66"/>
      <c r="G1314" s="17">
        <v>-19201000</v>
      </c>
      <c r="H1314" s="18">
        <f t="shared" si="20"/>
        <v>-19201000</v>
      </c>
    </row>
    <row r="1315" spans="2:8" s="13" customFormat="1" hidden="1" x14ac:dyDescent="0.15">
      <c r="B1315" s="15">
        <v>811005</v>
      </c>
      <c r="C1315" s="16" t="s">
        <v>144</v>
      </c>
      <c r="D1315" s="26">
        <v>43585</v>
      </c>
      <c r="E1315" s="16" t="s">
        <v>817</v>
      </c>
      <c r="F1315" s="66">
        <v>19288000</v>
      </c>
      <c r="G1315" s="17"/>
      <c r="H1315" s="18">
        <f t="shared" si="20"/>
        <v>19288000</v>
      </c>
    </row>
    <row r="1316" spans="2:8" s="13" customFormat="1" hidden="1" x14ac:dyDescent="0.15">
      <c r="B1316" s="15">
        <v>112001</v>
      </c>
      <c r="C1316" s="16" t="s">
        <v>9</v>
      </c>
      <c r="D1316" s="26">
        <v>43585</v>
      </c>
      <c r="E1316" s="16" t="s">
        <v>817</v>
      </c>
      <c r="F1316" s="66"/>
      <c r="G1316" s="17">
        <v>-19288000</v>
      </c>
      <c r="H1316" s="18">
        <f t="shared" si="20"/>
        <v>-19288000</v>
      </c>
    </row>
    <row r="1317" spans="2:8" s="13" customFormat="1" hidden="1" x14ac:dyDescent="0.15">
      <c r="B1317" s="15">
        <v>711005</v>
      </c>
      <c r="C1317" s="16" t="s">
        <v>144</v>
      </c>
      <c r="D1317" s="26">
        <v>43585</v>
      </c>
      <c r="E1317" s="16" t="s">
        <v>818</v>
      </c>
      <c r="F1317" s="66">
        <v>9000000</v>
      </c>
      <c r="G1317" s="17"/>
      <c r="H1317" s="18">
        <f t="shared" si="20"/>
        <v>9000000</v>
      </c>
    </row>
    <row r="1318" spans="2:8" s="13" customFormat="1" hidden="1" x14ac:dyDescent="0.15">
      <c r="B1318" s="15">
        <v>112001</v>
      </c>
      <c r="C1318" s="16" t="s">
        <v>9</v>
      </c>
      <c r="D1318" s="26">
        <v>43585</v>
      </c>
      <c r="E1318" s="16" t="s">
        <v>818</v>
      </c>
      <c r="F1318" s="66"/>
      <c r="G1318" s="17">
        <v>-9000000</v>
      </c>
      <c r="H1318" s="18">
        <f t="shared" si="20"/>
        <v>-9000000</v>
      </c>
    </row>
    <row r="1319" spans="2:8" s="13" customFormat="1" hidden="1" x14ac:dyDescent="0.15">
      <c r="B1319" s="15">
        <v>611005</v>
      </c>
      <c r="C1319" s="16" t="s">
        <v>144</v>
      </c>
      <c r="D1319" s="26">
        <v>43585</v>
      </c>
      <c r="E1319" s="16" t="s">
        <v>819</v>
      </c>
      <c r="F1319" s="66">
        <v>4303900</v>
      </c>
      <c r="G1319" s="17"/>
      <c r="H1319" s="18">
        <f t="shared" si="20"/>
        <v>4303900</v>
      </c>
    </row>
    <row r="1320" spans="2:8" s="13" customFormat="1" hidden="1" x14ac:dyDescent="0.15">
      <c r="B1320" s="15">
        <v>112001</v>
      </c>
      <c r="C1320" s="16" t="s">
        <v>9</v>
      </c>
      <c r="D1320" s="26">
        <v>43585</v>
      </c>
      <c r="E1320" s="16" t="s">
        <v>819</v>
      </c>
      <c r="F1320" s="66"/>
      <c r="G1320" s="17">
        <v>-4303900</v>
      </c>
      <c r="H1320" s="18">
        <f t="shared" si="20"/>
        <v>-4303900</v>
      </c>
    </row>
    <row r="1321" spans="2:8" s="13" customFormat="1" hidden="1" x14ac:dyDescent="0.15">
      <c r="B1321" s="15">
        <v>912004</v>
      </c>
      <c r="C1321" s="16" t="s">
        <v>205</v>
      </c>
      <c r="D1321" s="26">
        <v>43585</v>
      </c>
      <c r="E1321" s="16" t="s">
        <v>820</v>
      </c>
      <c r="F1321" s="66">
        <v>12500</v>
      </c>
      <c r="G1321" s="17"/>
      <c r="H1321" s="18">
        <f t="shared" si="20"/>
        <v>12500</v>
      </c>
    </row>
    <row r="1322" spans="2:8" s="13" customFormat="1" hidden="1" x14ac:dyDescent="0.15">
      <c r="B1322" s="15">
        <v>112001</v>
      </c>
      <c r="C1322" s="16" t="s">
        <v>9</v>
      </c>
      <c r="D1322" s="26">
        <v>43585</v>
      </c>
      <c r="E1322" s="16" t="s">
        <v>820</v>
      </c>
      <c r="F1322" s="66"/>
      <c r="G1322" s="17">
        <v>-12500</v>
      </c>
      <c r="H1322" s="18">
        <f t="shared" si="20"/>
        <v>-12500</v>
      </c>
    </row>
    <row r="1323" spans="2:8" s="13" customFormat="1" hidden="1" x14ac:dyDescent="0.15">
      <c r="B1323" s="15">
        <v>112001</v>
      </c>
      <c r="C1323" s="16" t="s">
        <v>9</v>
      </c>
      <c r="D1323" s="26">
        <v>43585</v>
      </c>
      <c r="E1323" s="16" t="s">
        <v>821</v>
      </c>
      <c r="F1323" s="66">
        <v>386637.76</v>
      </c>
      <c r="G1323" s="17"/>
      <c r="H1323" s="18">
        <f t="shared" si="20"/>
        <v>386637.76</v>
      </c>
    </row>
    <row r="1324" spans="2:8" s="13" customFormat="1" hidden="1" x14ac:dyDescent="0.15">
      <c r="B1324" s="15">
        <v>911001</v>
      </c>
      <c r="C1324" s="16" t="s">
        <v>197</v>
      </c>
      <c r="D1324" s="26">
        <v>43585</v>
      </c>
      <c r="E1324" s="16" t="s">
        <v>821</v>
      </c>
      <c r="F1324" s="66"/>
      <c r="G1324" s="17">
        <v>-386637.76</v>
      </c>
      <c r="H1324" s="18">
        <f t="shared" si="20"/>
        <v>-386637.76</v>
      </c>
    </row>
    <row r="1325" spans="2:8" s="13" customFormat="1" hidden="1" x14ac:dyDescent="0.15">
      <c r="B1325" s="15">
        <v>912005</v>
      </c>
      <c r="C1325" s="16" t="s">
        <v>206</v>
      </c>
      <c r="D1325" s="26">
        <v>43585</v>
      </c>
      <c r="E1325" s="16" t="s">
        <v>822</v>
      </c>
      <c r="F1325" s="66">
        <v>77327.55</v>
      </c>
      <c r="G1325" s="17"/>
      <c r="H1325" s="18">
        <f t="shared" si="20"/>
        <v>77327.55</v>
      </c>
    </row>
    <row r="1326" spans="2:8" s="13" customFormat="1" hidden="1" x14ac:dyDescent="0.15">
      <c r="B1326" s="15">
        <v>112001</v>
      </c>
      <c r="C1326" s="16" t="s">
        <v>9</v>
      </c>
      <c r="D1326" s="26">
        <v>43585</v>
      </c>
      <c r="E1326" s="16" t="s">
        <v>822</v>
      </c>
      <c r="F1326" s="66"/>
      <c r="G1326" s="17">
        <v>-77327.55</v>
      </c>
      <c r="H1326" s="18">
        <f t="shared" si="20"/>
        <v>-77327.55</v>
      </c>
    </row>
    <row r="1327" spans="2:8" s="13" customFormat="1" hidden="1" x14ac:dyDescent="0.15">
      <c r="B1327" s="15">
        <v>112002</v>
      </c>
      <c r="C1327" s="16" t="s">
        <v>10</v>
      </c>
      <c r="D1327" s="26">
        <v>43563</v>
      </c>
      <c r="E1327" s="16" t="s">
        <v>823</v>
      </c>
      <c r="F1327" s="66">
        <v>56673000</v>
      </c>
      <c r="G1327" s="17"/>
      <c r="H1327" s="18">
        <f t="shared" si="20"/>
        <v>56673000</v>
      </c>
    </row>
    <row r="1328" spans="2:8" s="13" customFormat="1" hidden="1" x14ac:dyDescent="0.15">
      <c r="B1328" s="15">
        <v>122001</v>
      </c>
      <c r="C1328" s="16" t="s">
        <v>18</v>
      </c>
      <c r="D1328" s="26">
        <v>43563</v>
      </c>
      <c r="E1328" s="16" t="s">
        <v>823</v>
      </c>
      <c r="F1328" s="66"/>
      <c r="G1328" s="17">
        <v>-56673000</v>
      </c>
      <c r="H1328" s="18">
        <f t="shared" si="20"/>
        <v>-56673000</v>
      </c>
    </row>
    <row r="1329" spans="2:8" s="13" customFormat="1" hidden="1" x14ac:dyDescent="0.15">
      <c r="B1329" s="15">
        <v>112002</v>
      </c>
      <c r="C1329" s="16" t="s">
        <v>10</v>
      </c>
      <c r="D1329" s="26">
        <v>43563</v>
      </c>
      <c r="E1329" s="16" t="s">
        <v>823</v>
      </c>
      <c r="F1329" s="66">
        <v>2500000</v>
      </c>
      <c r="G1329" s="17"/>
      <c r="H1329" s="18">
        <f t="shared" si="20"/>
        <v>2500000</v>
      </c>
    </row>
    <row r="1330" spans="2:8" s="13" customFormat="1" hidden="1" x14ac:dyDescent="0.15">
      <c r="B1330" s="15">
        <v>122001</v>
      </c>
      <c r="C1330" s="16" t="s">
        <v>18</v>
      </c>
      <c r="D1330" s="26">
        <v>43563</v>
      </c>
      <c r="E1330" s="16" t="s">
        <v>823</v>
      </c>
      <c r="F1330" s="66"/>
      <c r="G1330" s="17">
        <v>-2500000</v>
      </c>
      <c r="H1330" s="18">
        <f t="shared" si="20"/>
        <v>-2500000</v>
      </c>
    </row>
    <row r="1331" spans="2:8" s="13" customFormat="1" hidden="1" x14ac:dyDescent="0.15">
      <c r="B1331" s="15">
        <v>112002</v>
      </c>
      <c r="C1331" s="16" t="s">
        <v>10</v>
      </c>
      <c r="D1331" s="26">
        <v>43566</v>
      </c>
      <c r="E1331" s="16" t="s">
        <v>824</v>
      </c>
      <c r="F1331" s="66">
        <v>94084796</v>
      </c>
      <c r="G1331" s="17"/>
      <c r="H1331" s="18">
        <f t="shared" si="20"/>
        <v>94084796</v>
      </c>
    </row>
    <row r="1332" spans="2:8" s="13" customFormat="1" hidden="1" x14ac:dyDescent="0.15">
      <c r="B1332" s="15">
        <v>122001</v>
      </c>
      <c r="C1332" s="16" t="s">
        <v>18</v>
      </c>
      <c r="D1332" s="26">
        <v>43566</v>
      </c>
      <c r="E1332" s="16" t="s">
        <v>824</v>
      </c>
      <c r="F1332" s="66"/>
      <c r="G1332" s="17">
        <v>-94084796</v>
      </c>
      <c r="H1332" s="18">
        <f t="shared" si="20"/>
        <v>-94084796</v>
      </c>
    </row>
    <row r="1333" spans="2:8" s="13" customFormat="1" hidden="1" x14ac:dyDescent="0.15">
      <c r="B1333" s="15">
        <v>912004</v>
      </c>
      <c r="C1333" s="16" t="s">
        <v>205</v>
      </c>
      <c r="D1333" s="26">
        <v>43570</v>
      </c>
      <c r="E1333" s="16" t="s">
        <v>825</v>
      </c>
      <c r="F1333" s="66">
        <v>2000</v>
      </c>
      <c r="G1333" s="17"/>
      <c r="H1333" s="18">
        <f t="shared" si="20"/>
        <v>2000</v>
      </c>
    </row>
    <row r="1334" spans="2:8" s="13" customFormat="1" hidden="1" x14ac:dyDescent="0.15">
      <c r="B1334" s="15">
        <v>112002</v>
      </c>
      <c r="C1334" s="16" t="s">
        <v>10</v>
      </c>
      <c r="D1334" s="26">
        <v>43570</v>
      </c>
      <c r="E1334" s="16" t="s">
        <v>825</v>
      </c>
      <c r="F1334" s="66"/>
      <c r="G1334" s="17">
        <v>-2000</v>
      </c>
      <c r="H1334" s="18">
        <f t="shared" si="20"/>
        <v>-2000</v>
      </c>
    </row>
    <row r="1335" spans="2:8" s="13" customFormat="1" hidden="1" x14ac:dyDescent="0.15">
      <c r="B1335" s="15">
        <v>112002</v>
      </c>
      <c r="C1335" s="16" t="s">
        <v>10</v>
      </c>
      <c r="D1335" s="26">
        <v>43581</v>
      </c>
      <c r="E1335" s="16" t="s">
        <v>826</v>
      </c>
      <c r="F1335" s="66">
        <v>38317501</v>
      </c>
      <c r="G1335" s="17"/>
      <c r="H1335" s="18">
        <f t="shared" si="20"/>
        <v>38317501</v>
      </c>
    </row>
    <row r="1336" spans="2:8" s="13" customFormat="1" hidden="1" x14ac:dyDescent="0.15">
      <c r="B1336" s="15">
        <v>122001</v>
      </c>
      <c r="C1336" s="16" t="s">
        <v>18</v>
      </c>
      <c r="D1336" s="26">
        <v>43581</v>
      </c>
      <c r="E1336" s="16" t="s">
        <v>826</v>
      </c>
      <c r="F1336" s="66"/>
      <c r="G1336" s="17">
        <v>-38317501</v>
      </c>
      <c r="H1336" s="18">
        <f t="shared" si="20"/>
        <v>-38317501</v>
      </c>
    </row>
    <row r="1337" spans="2:8" s="13" customFormat="1" hidden="1" x14ac:dyDescent="0.15">
      <c r="B1337" s="15">
        <v>912004</v>
      </c>
      <c r="C1337" s="16" t="s">
        <v>205</v>
      </c>
      <c r="D1337" s="26">
        <v>43584</v>
      </c>
      <c r="E1337" s="16" t="s">
        <v>820</v>
      </c>
      <c r="F1337" s="66">
        <v>25000</v>
      </c>
      <c r="G1337" s="17"/>
      <c r="H1337" s="18">
        <f t="shared" si="20"/>
        <v>25000</v>
      </c>
    </row>
    <row r="1338" spans="2:8" s="13" customFormat="1" hidden="1" x14ac:dyDescent="0.15">
      <c r="B1338" s="15">
        <v>112002</v>
      </c>
      <c r="C1338" s="16" t="s">
        <v>10</v>
      </c>
      <c r="D1338" s="26">
        <v>43584</v>
      </c>
      <c r="E1338" s="16" t="s">
        <v>820</v>
      </c>
      <c r="F1338" s="66"/>
      <c r="G1338" s="17">
        <v>-25000</v>
      </c>
      <c r="H1338" s="18">
        <f t="shared" si="20"/>
        <v>-25000</v>
      </c>
    </row>
    <row r="1339" spans="2:8" s="13" customFormat="1" hidden="1" x14ac:dyDescent="0.15">
      <c r="B1339" s="15">
        <v>112002</v>
      </c>
      <c r="C1339" s="16" t="s">
        <v>10</v>
      </c>
      <c r="D1339" s="26">
        <v>43585</v>
      </c>
      <c r="E1339" s="16" t="s">
        <v>821</v>
      </c>
      <c r="F1339" s="66">
        <v>1986.3</v>
      </c>
      <c r="G1339" s="17"/>
      <c r="H1339" s="18">
        <f t="shared" si="20"/>
        <v>1986.3</v>
      </c>
    </row>
    <row r="1340" spans="2:8" s="13" customFormat="1" hidden="1" x14ac:dyDescent="0.15">
      <c r="B1340" s="15">
        <v>911001</v>
      </c>
      <c r="C1340" s="16" t="s">
        <v>197</v>
      </c>
      <c r="D1340" s="26">
        <v>43585</v>
      </c>
      <c r="E1340" s="16" t="s">
        <v>821</v>
      </c>
      <c r="F1340" s="66"/>
      <c r="G1340" s="17">
        <v>-1986.3</v>
      </c>
      <c r="H1340" s="18">
        <f t="shared" si="20"/>
        <v>-1986.3</v>
      </c>
    </row>
    <row r="1341" spans="2:8" s="13" customFormat="1" hidden="1" x14ac:dyDescent="0.15">
      <c r="B1341" s="15">
        <v>912005</v>
      </c>
      <c r="C1341" s="16" t="s">
        <v>206</v>
      </c>
      <c r="D1341" s="26">
        <v>43585</v>
      </c>
      <c r="E1341" s="16" t="s">
        <v>822</v>
      </c>
      <c r="F1341" s="66">
        <v>397.26</v>
      </c>
      <c r="G1341" s="17"/>
      <c r="H1341" s="18">
        <f t="shared" si="20"/>
        <v>397.26</v>
      </c>
    </row>
    <row r="1342" spans="2:8" s="13" customFormat="1" hidden="1" x14ac:dyDescent="0.15">
      <c r="B1342" s="15">
        <v>112002</v>
      </c>
      <c r="C1342" s="16" t="s">
        <v>10</v>
      </c>
      <c r="D1342" s="26">
        <v>43585</v>
      </c>
      <c r="E1342" s="16" t="s">
        <v>822</v>
      </c>
      <c r="F1342" s="66"/>
      <c r="G1342" s="17">
        <v>-397.26</v>
      </c>
      <c r="H1342" s="18">
        <f t="shared" si="20"/>
        <v>-397.26</v>
      </c>
    </row>
    <row r="1343" spans="2:8" s="13" customFormat="1" hidden="1" x14ac:dyDescent="0.15">
      <c r="B1343" s="15">
        <v>912004</v>
      </c>
      <c r="C1343" s="16" t="s">
        <v>205</v>
      </c>
      <c r="D1343" s="26">
        <v>43585</v>
      </c>
      <c r="E1343" s="16" t="s">
        <v>820</v>
      </c>
      <c r="F1343" s="66">
        <v>6000</v>
      </c>
      <c r="G1343" s="17"/>
      <c r="H1343" s="18">
        <f t="shared" si="20"/>
        <v>6000</v>
      </c>
    </row>
    <row r="1344" spans="2:8" s="13" customFormat="1" hidden="1" x14ac:dyDescent="0.15">
      <c r="B1344" s="15">
        <v>112002</v>
      </c>
      <c r="C1344" s="16" t="s">
        <v>10</v>
      </c>
      <c r="D1344" s="26">
        <v>43585</v>
      </c>
      <c r="E1344" s="16" t="s">
        <v>820</v>
      </c>
      <c r="F1344" s="66"/>
      <c r="G1344" s="17">
        <v>-6000</v>
      </c>
      <c r="H1344" s="18">
        <f t="shared" si="20"/>
        <v>-6000</v>
      </c>
    </row>
    <row r="1345" spans="2:10" s="13" customFormat="1" hidden="1" x14ac:dyDescent="0.15">
      <c r="B1345" s="15">
        <v>122001</v>
      </c>
      <c r="C1345" s="16" t="s">
        <v>18</v>
      </c>
      <c r="D1345" s="26">
        <v>43585</v>
      </c>
      <c r="E1345" s="16" t="s">
        <v>827</v>
      </c>
      <c r="F1345" s="66">
        <v>1012716109.9</v>
      </c>
      <c r="G1345" s="17"/>
      <c r="H1345" s="18">
        <f t="shared" si="20"/>
        <v>1012716109.9</v>
      </c>
    </row>
    <row r="1346" spans="2:10" s="13" customFormat="1" hidden="1" x14ac:dyDescent="0.15">
      <c r="B1346" s="15">
        <v>214005</v>
      </c>
      <c r="C1346" s="16" t="s">
        <v>94</v>
      </c>
      <c r="D1346" s="26">
        <v>43585</v>
      </c>
      <c r="E1346" s="16" t="s">
        <v>828</v>
      </c>
      <c r="F1346" s="66"/>
      <c r="G1346" s="17">
        <v>-92065100.900000006</v>
      </c>
      <c r="H1346" s="18">
        <f t="shared" si="20"/>
        <v>-92065100.900000006</v>
      </c>
    </row>
    <row r="1347" spans="2:10" s="13" customFormat="1" hidden="1" x14ac:dyDescent="0.15">
      <c r="B1347" s="15">
        <v>411003</v>
      </c>
      <c r="C1347" s="16" t="s">
        <v>120</v>
      </c>
      <c r="D1347" s="26">
        <v>43585</v>
      </c>
      <c r="E1347" s="16" t="s">
        <v>829</v>
      </c>
      <c r="F1347" s="66"/>
      <c r="G1347" s="17">
        <v>-920651009</v>
      </c>
      <c r="H1347" s="18">
        <f t="shared" si="20"/>
        <v>-920651009</v>
      </c>
      <c r="I1347" s="62"/>
      <c r="J1347" s="54"/>
    </row>
    <row r="1348" spans="2:10" s="13" customFormat="1" hidden="1" x14ac:dyDescent="0.15">
      <c r="B1348" s="15">
        <v>511001</v>
      </c>
      <c r="C1348" s="16" t="s">
        <v>134</v>
      </c>
      <c r="D1348" s="26">
        <v>43585</v>
      </c>
      <c r="E1348" s="16" t="s">
        <v>830</v>
      </c>
      <c r="F1348" s="66">
        <v>622885631</v>
      </c>
      <c r="G1348" s="17"/>
      <c r="H1348" s="18">
        <f t="shared" si="20"/>
        <v>622885631</v>
      </c>
    </row>
    <row r="1349" spans="2:10" s="13" customFormat="1" hidden="1" x14ac:dyDescent="0.15">
      <c r="B1349" s="15">
        <v>136001</v>
      </c>
      <c r="C1349" s="16" t="s">
        <v>29</v>
      </c>
      <c r="D1349" s="26">
        <v>43585</v>
      </c>
      <c r="E1349" s="16" t="s">
        <v>830</v>
      </c>
      <c r="F1349" s="66"/>
      <c r="G1349" s="17">
        <v>-622885631</v>
      </c>
      <c r="H1349" s="18">
        <f t="shared" si="20"/>
        <v>-622885631</v>
      </c>
    </row>
    <row r="1350" spans="2:10" s="13" customFormat="1" hidden="1" x14ac:dyDescent="0.15">
      <c r="B1350" s="15">
        <v>136001</v>
      </c>
      <c r="C1350" s="16" t="s">
        <v>29</v>
      </c>
      <c r="D1350" s="26">
        <v>43585</v>
      </c>
      <c r="E1350" s="16" t="s">
        <v>831</v>
      </c>
      <c r="F1350" s="66">
        <v>543893844</v>
      </c>
      <c r="G1350" s="17"/>
      <c r="H1350" s="18">
        <f t="shared" si="20"/>
        <v>543893844</v>
      </c>
    </row>
    <row r="1351" spans="2:10" s="13" customFormat="1" hidden="1" x14ac:dyDescent="0.15">
      <c r="B1351" s="15">
        <v>212001</v>
      </c>
      <c r="C1351" s="16" t="s">
        <v>85</v>
      </c>
      <c r="D1351" s="26">
        <v>43585</v>
      </c>
      <c r="E1351" s="16" t="s">
        <v>831</v>
      </c>
      <c r="F1351" s="66"/>
      <c r="G1351" s="17">
        <v>-543893844</v>
      </c>
      <c r="H1351" s="18">
        <f t="shared" si="20"/>
        <v>-543893844</v>
      </c>
    </row>
    <row r="1352" spans="2:10" s="13" customFormat="1" hidden="1" x14ac:dyDescent="0.15">
      <c r="B1352" s="15">
        <v>811029</v>
      </c>
      <c r="C1352" s="16" t="s">
        <v>167</v>
      </c>
      <c r="D1352" s="26">
        <v>43585</v>
      </c>
      <c r="E1352" s="16" t="s">
        <v>832</v>
      </c>
      <c r="F1352" s="66">
        <v>0</v>
      </c>
      <c r="G1352" s="17"/>
      <c r="H1352" s="18">
        <f t="shared" si="20"/>
        <v>0</v>
      </c>
    </row>
    <row r="1353" spans="2:10" s="13" customFormat="1" hidden="1" x14ac:dyDescent="0.15">
      <c r="B1353" s="15">
        <v>811032</v>
      </c>
      <c r="C1353" s="16" t="s">
        <v>170</v>
      </c>
      <c r="D1353" s="26">
        <v>43585</v>
      </c>
      <c r="E1353" s="16" t="s">
        <v>832</v>
      </c>
      <c r="F1353" s="66">
        <v>27303179.895833332</v>
      </c>
      <c r="G1353" s="17"/>
      <c r="H1353" s="18">
        <f t="shared" si="20"/>
        <v>27303179.895833332</v>
      </c>
    </row>
    <row r="1354" spans="2:10" s="13" customFormat="1" hidden="1" x14ac:dyDescent="0.15">
      <c r="B1354" s="15">
        <v>811033</v>
      </c>
      <c r="C1354" s="16" t="s">
        <v>171</v>
      </c>
      <c r="D1354" s="26">
        <v>43585</v>
      </c>
      <c r="E1354" s="16" t="s">
        <v>832</v>
      </c>
      <c r="F1354" s="66">
        <v>7430395.833333333</v>
      </c>
      <c r="G1354" s="17"/>
      <c r="H1354" s="18">
        <f t="shared" si="20"/>
        <v>7430395.833333333</v>
      </c>
    </row>
    <row r="1355" spans="2:10" s="13" customFormat="1" hidden="1" x14ac:dyDescent="0.15">
      <c r="B1355" s="15">
        <v>611029</v>
      </c>
      <c r="C1355" s="16" t="s">
        <v>167</v>
      </c>
      <c r="D1355" s="26">
        <v>43585</v>
      </c>
      <c r="E1355" s="16" t="s">
        <v>832</v>
      </c>
      <c r="F1355" s="66">
        <v>0</v>
      </c>
      <c r="G1355" s="17"/>
      <c r="H1355" s="18">
        <f t="shared" si="20"/>
        <v>0</v>
      </c>
    </row>
    <row r="1356" spans="2:10" s="13" customFormat="1" hidden="1" x14ac:dyDescent="0.15">
      <c r="B1356" s="15">
        <v>611030</v>
      </c>
      <c r="C1356" s="16" t="s">
        <v>168</v>
      </c>
      <c r="D1356" s="26">
        <v>43585</v>
      </c>
      <c r="E1356" s="16" t="s">
        <v>832</v>
      </c>
      <c r="F1356" s="66">
        <v>4275125</v>
      </c>
      <c r="G1356" s="17"/>
      <c r="H1356" s="18">
        <f t="shared" si="20"/>
        <v>4275125</v>
      </c>
    </row>
    <row r="1357" spans="2:10" s="13" customFormat="1" hidden="1" x14ac:dyDescent="0.15">
      <c r="B1357" s="15">
        <v>611032</v>
      </c>
      <c r="C1357" s="16" t="s">
        <v>170</v>
      </c>
      <c r="D1357" s="26">
        <v>43585</v>
      </c>
      <c r="E1357" s="16" t="s">
        <v>832</v>
      </c>
      <c r="F1357" s="66">
        <v>0</v>
      </c>
      <c r="G1357" s="17"/>
      <c r="H1357" s="18">
        <f t="shared" si="20"/>
        <v>0</v>
      </c>
    </row>
    <row r="1358" spans="2:10" s="13" customFormat="1" hidden="1" x14ac:dyDescent="0.15">
      <c r="B1358" s="15">
        <v>611033</v>
      </c>
      <c r="C1358" s="16" t="s">
        <v>171</v>
      </c>
      <c r="D1358" s="26">
        <v>43585</v>
      </c>
      <c r="E1358" s="16" t="s">
        <v>832</v>
      </c>
      <c r="F1358" s="66">
        <v>2907196.9696969786</v>
      </c>
      <c r="G1358" s="17"/>
      <c r="H1358" s="18">
        <f t="shared" si="20"/>
        <v>2907196.9696969786</v>
      </c>
    </row>
    <row r="1359" spans="2:10" s="13" customFormat="1" hidden="1" x14ac:dyDescent="0.15">
      <c r="B1359" s="15">
        <v>171001</v>
      </c>
      <c r="C1359" s="16" t="s">
        <v>65</v>
      </c>
      <c r="D1359" s="26">
        <v>43585</v>
      </c>
      <c r="E1359" s="16" t="s">
        <v>832</v>
      </c>
      <c r="F1359" s="66"/>
      <c r="G1359" s="17">
        <v>0</v>
      </c>
      <c r="H1359" s="18">
        <f t="shared" si="20"/>
        <v>0</v>
      </c>
    </row>
    <row r="1360" spans="2:10" s="13" customFormat="1" hidden="1" x14ac:dyDescent="0.15">
      <c r="B1360" s="15">
        <v>173001</v>
      </c>
      <c r="C1360" s="16" t="s">
        <v>71</v>
      </c>
      <c r="D1360" s="26">
        <v>43585</v>
      </c>
      <c r="E1360" s="16" t="s">
        <v>832</v>
      </c>
      <c r="F1360" s="66"/>
      <c r="G1360" s="17">
        <v>-27303179.895833332</v>
      </c>
      <c r="H1360" s="18">
        <f t="shared" si="20"/>
        <v>-27303179.895833332</v>
      </c>
    </row>
    <row r="1361" spans="2:8" s="13" customFormat="1" hidden="1" x14ac:dyDescent="0.15">
      <c r="B1361" s="15">
        <v>175001</v>
      </c>
      <c r="C1361" s="16" t="s">
        <v>75</v>
      </c>
      <c r="D1361" s="26">
        <v>43585</v>
      </c>
      <c r="E1361" s="16" t="s">
        <v>832</v>
      </c>
      <c r="F1361" s="66"/>
      <c r="G1361" s="17">
        <v>-7430395.833333333</v>
      </c>
      <c r="H1361" s="18">
        <f t="shared" si="20"/>
        <v>-7430395.833333333</v>
      </c>
    </row>
    <row r="1362" spans="2:8" s="13" customFormat="1" hidden="1" x14ac:dyDescent="0.15">
      <c r="B1362" s="15">
        <v>171002</v>
      </c>
      <c r="C1362" s="16" t="s">
        <v>66</v>
      </c>
      <c r="D1362" s="26">
        <v>43585</v>
      </c>
      <c r="E1362" s="16" t="s">
        <v>832</v>
      </c>
      <c r="F1362" s="66"/>
      <c r="G1362" s="17">
        <v>0</v>
      </c>
      <c r="H1362" s="18">
        <f t="shared" si="20"/>
        <v>0</v>
      </c>
    </row>
    <row r="1363" spans="2:8" s="13" customFormat="1" hidden="1" x14ac:dyDescent="0.15">
      <c r="B1363" s="15">
        <v>172002</v>
      </c>
      <c r="C1363" s="16" t="s">
        <v>69</v>
      </c>
      <c r="D1363" s="26">
        <v>43585</v>
      </c>
      <c r="E1363" s="16" t="s">
        <v>832</v>
      </c>
      <c r="F1363" s="66"/>
      <c r="G1363" s="17">
        <v>-4275125</v>
      </c>
      <c r="H1363" s="18">
        <f t="shared" si="20"/>
        <v>-4275125</v>
      </c>
    </row>
    <row r="1364" spans="2:8" s="13" customFormat="1" hidden="1" x14ac:dyDescent="0.15">
      <c r="B1364" s="15">
        <v>173002</v>
      </c>
      <c r="C1364" s="16" t="s">
        <v>72</v>
      </c>
      <c r="D1364" s="26">
        <v>43585</v>
      </c>
      <c r="E1364" s="16" t="s">
        <v>832</v>
      </c>
      <c r="F1364" s="66"/>
      <c r="G1364" s="17">
        <v>0</v>
      </c>
      <c r="H1364" s="18">
        <f t="shared" si="20"/>
        <v>0</v>
      </c>
    </row>
    <row r="1365" spans="2:8" s="13" customFormat="1" hidden="1" x14ac:dyDescent="0.15">
      <c r="B1365" s="15">
        <v>175002</v>
      </c>
      <c r="C1365" s="16" t="s">
        <v>76</v>
      </c>
      <c r="D1365" s="26">
        <v>43585</v>
      </c>
      <c r="E1365" s="16" t="s">
        <v>832</v>
      </c>
      <c r="F1365" s="66"/>
      <c r="G1365" s="17">
        <v>-2907196.9696969786</v>
      </c>
      <c r="H1365" s="18">
        <f t="shared" si="20"/>
        <v>-2907196.9696969786</v>
      </c>
    </row>
    <row r="1366" spans="2:8" s="13" customFormat="1" hidden="1" x14ac:dyDescent="0.15">
      <c r="B1366" s="15">
        <v>611023</v>
      </c>
      <c r="C1366" s="16" t="s">
        <v>161</v>
      </c>
      <c r="D1366" s="26">
        <v>43585</v>
      </c>
      <c r="E1366" s="16" t="s">
        <v>384</v>
      </c>
      <c r="F1366" s="66">
        <v>16666666.666666666</v>
      </c>
      <c r="G1366" s="17"/>
      <c r="H1366" s="18">
        <f t="shared" si="20"/>
        <v>16666666.666666666</v>
      </c>
    </row>
    <row r="1367" spans="2:8" s="13" customFormat="1" hidden="1" x14ac:dyDescent="0.15">
      <c r="B1367" s="15">
        <v>142003</v>
      </c>
      <c r="C1367" s="16" t="s">
        <v>41</v>
      </c>
      <c r="D1367" s="26">
        <v>43585</v>
      </c>
      <c r="E1367" s="16" t="s">
        <v>384</v>
      </c>
      <c r="F1367" s="66"/>
      <c r="G1367" s="17">
        <v>-16666666.6666667</v>
      </c>
      <c r="H1367" s="18">
        <f t="shared" si="20"/>
        <v>-16666666.6666667</v>
      </c>
    </row>
    <row r="1368" spans="2:8" s="13" customFormat="1" hidden="1" x14ac:dyDescent="0.15">
      <c r="B1368" s="15">
        <v>112003</v>
      </c>
      <c r="C1368" s="16" t="s">
        <v>943</v>
      </c>
      <c r="D1368" s="26">
        <v>43587</v>
      </c>
      <c r="E1368" s="16" t="s">
        <v>944</v>
      </c>
      <c r="F1368" s="66">
        <v>31500000</v>
      </c>
      <c r="G1368" s="17"/>
      <c r="H1368" s="18">
        <f t="shared" si="20"/>
        <v>31500000</v>
      </c>
    </row>
    <row r="1369" spans="2:8" s="13" customFormat="1" hidden="1" x14ac:dyDescent="0.15">
      <c r="B1369" s="15">
        <v>122001</v>
      </c>
      <c r="C1369" s="16" t="s">
        <v>18</v>
      </c>
      <c r="D1369" s="26">
        <v>43587</v>
      </c>
      <c r="E1369" s="16" t="s">
        <v>944</v>
      </c>
      <c r="F1369" s="66"/>
      <c r="G1369" s="17">
        <v>-31500000</v>
      </c>
      <c r="H1369" s="18">
        <f t="shared" si="20"/>
        <v>-31500000</v>
      </c>
    </row>
    <row r="1370" spans="2:8" s="13" customFormat="1" hidden="1" x14ac:dyDescent="0.15">
      <c r="B1370" s="15">
        <v>112003</v>
      </c>
      <c r="C1370" s="16" t="s">
        <v>943</v>
      </c>
      <c r="D1370" s="26">
        <v>43587</v>
      </c>
      <c r="E1370" s="16" t="s">
        <v>944</v>
      </c>
      <c r="F1370" s="66">
        <v>60225000</v>
      </c>
      <c r="G1370" s="17"/>
      <c r="H1370" s="18">
        <f t="shared" si="20"/>
        <v>60225000</v>
      </c>
    </row>
    <row r="1371" spans="2:8" s="13" customFormat="1" hidden="1" x14ac:dyDescent="0.15">
      <c r="B1371" s="15">
        <v>122001</v>
      </c>
      <c r="C1371" s="16" t="s">
        <v>18</v>
      </c>
      <c r="D1371" s="26">
        <v>43587</v>
      </c>
      <c r="E1371" s="16" t="s">
        <v>944</v>
      </c>
      <c r="F1371" s="66"/>
      <c r="G1371" s="17">
        <v>-60225000</v>
      </c>
      <c r="H1371" s="18">
        <f t="shared" si="20"/>
        <v>-60225000</v>
      </c>
    </row>
    <row r="1372" spans="2:8" s="13" customFormat="1" hidden="1" x14ac:dyDescent="0.15">
      <c r="B1372" s="15">
        <v>611034</v>
      </c>
      <c r="C1372" s="16" t="s">
        <v>172</v>
      </c>
      <c r="D1372" s="26">
        <v>43587</v>
      </c>
      <c r="E1372" s="16" t="s">
        <v>945</v>
      </c>
      <c r="F1372" s="66">
        <v>2000000</v>
      </c>
      <c r="G1372" s="17"/>
      <c r="H1372" s="18">
        <f t="shared" si="20"/>
        <v>2000000</v>
      </c>
    </row>
    <row r="1373" spans="2:8" s="13" customFormat="1" hidden="1" x14ac:dyDescent="0.15">
      <c r="B1373" s="15">
        <v>611002</v>
      </c>
      <c r="C1373" s="16" t="s">
        <v>141</v>
      </c>
      <c r="D1373" s="26">
        <v>43587</v>
      </c>
      <c r="E1373" s="16" t="s">
        <v>945</v>
      </c>
      <c r="F1373" s="66">
        <v>144221700</v>
      </c>
      <c r="G1373" s="17"/>
      <c r="H1373" s="18">
        <f t="shared" si="20"/>
        <v>144221700</v>
      </c>
    </row>
    <row r="1374" spans="2:8" s="13" customFormat="1" hidden="1" x14ac:dyDescent="0.15">
      <c r="B1374" s="15">
        <v>141005</v>
      </c>
      <c r="C1374" s="16" t="s">
        <v>36</v>
      </c>
      <c r="D1374" s="26">
        <v>43587</v>
      </c>
      <c r="E1374" s="16" t="s">
        <v>945</v>
      </c>
      <c r="F1374" s="66">
        <v>14422170</v>
      </c>
      <c r="G1374" s="17"/>
      <c r="H1374" s="18">
        <f t="shared" si="20"/>
        <v>14422170</v>
      </c>
    </row>
    <row r="1375" spans="2:8" s="13" customFormat="1" hidden="1" x14ac:dyDescent="0.15">
      <c r="B1375" s="15">
        <v>112003</v>
      </c>
      <c r="C1375" s="16" t="s">
        <v>943</v>
      </c>
      <c r="D1375" s="26">
        <v>43587</v>
      </c>
      <c r="E1375" s="16" t="s">
        <v>945</v>
      </c>
      <c r="F1375" s="66"/>
      <c r="G1375" s="17">
        <v>-160643870</v>
      </c>
      <c r="H1375" s="18">
        <f t="shared" si="20"/>
        <v>-160643870</v>
      </c>
    </row>
    <row r="1376" spans="2:8" s="13" customFormat="1" hidden="1" x14ac:dyDescent="0.15">
      <c r="B1376" s="15">
        <v>811012</v>
      </c>
      <c r="C1376" s="16" t="s">
        <v>151</v>
      </c>
      <c r="D1376" s="26">
        <v>43588</v>
      </c>
      <c r="E1376" s="16" t="s">
        <v>946</v>
      </c>
      <c r="F1376" s="66">
        <v>9927879</v>
      </c>
      <c r="G1376" s="17"/>
      <c r="H1376" s="18">
        <f t="shared" ref="H1376:H1439" si="21">F1376+G1376</f>
        <v>9927879</v>
      </c>
    </row>
    <row r="1377" spans="2:8" s="13" customFormat="1" hidden="1" x14ac:dyDescent="0.15">
      <c r="B1377" s="15">
        <v>112003</v>
      </c>
      <c r="C1377" s="16" t="s">
        <v>943</v>
      </c>
      <c r="D1377" s="26">
        <v>43588</v>
      </c>
      <c r="E1377" s="16" t="s">
        <v>946</v>
      </c>
      <c r="F1377" s="66"/>
      <c r="G1377" s="17">
        <v>-9927879</v>
      </c>
      <c r="H1377" s="18">
        <f t="shared" si="21"/>
        <v>-9927879</v>
      </c>
    </row>
    <row r="1378" spans="2:8" s="13" customFormat="1" hidden="1" x14ac:dyDescent="0.15">
      <c r="B1378" s="15">
        <v>112003</v>
      </c>
      <c r="C1378" s="16" t="s">
        <v>943</v>
      </c>
      <c r="D1378" s="26">
        <v>43588</v>
      </c>
      <c r="E1378" s="16" t="s">
        <v>947</v>
      </c>
      <c r="F1378" s="66">
        <v>60000000</v>
      </c>
      <c r="G1378" s="17"/>
      <c r="H1378" s="18">
        <f t="shared" si="21"/>
        <v>60000000</v>
      </c>
    </row>
    <row r="1379" spans="2:8" s="13" customFormat="1" hidden="1" x14ac:dyDescent="0.15">
      <c r="B1379" s="15">
        <v>122001</v>
      </c>
      <c r="C1379" s="16" t="s">
        <v>18</v>
      </c>
      <c r="D1379" s="26">
        <v>43588</v>
      </c>
      <c r="E1379" s="16" t="s">
        <v>947</v>
      </c>
      <c r="F1379" s="66"/>
      <c r="G1379" s="17">
        <v>-60000000</v>
      </c>
      <c r="H1379" s="18">
        <f t="shared" si="21"/>
        <v>-60000000</v>
      </c>
    </row>
    <row r="1380" spans="2:8" s="13" customFormat="1" hidden="1" x14ac:dyDescent="0.15">
      <c r="B1380" s="15">
        <v>611003</v>
      </c>
      <c r="C1380" s="16" t="s">
        <v>142</v>
      </c>
      <c r="D1380" s="26">
        <v>43588</v>
      </c>
      <c r="E1380" s="16" t="s">
        <v>948</v>
      </c>
      <c r="F1380" s="66">
        <v>6801333</v>
      </c>
      <c r="G1380" s="17"/>
      <c r="H1380" s="18">
        <f t="shared" si="21"/>
        <v>6801333</v>
      </c>
    </row>
    <row r="1381" spans="2:8" s="13" customFormat="1" hidden="1" x14ac:dyDescent="0.15">
      <c r="B1381" s="15">
        <v>112003</v>
      </c>
      <c r="C1381" s="16" t="s">
        <v>943</v>
      </c>
      <c r="D1381" s="26">
        <v>43588</v>
      </c>
      <c r="E1381" s="16" t="s">
        <v>948</v>
      </c>
      <c r="F1381" s="66"/>
      <c r="G1381" s="17">
        <v>-6801333</v>
      </c>
      <c r="H1381" s="18">
        <f t="shared" si="21"/>
        <v>-6801333</v>
      </c>
    </row>
    <row r="1382" spans="2:8" s="13" customFormat="1" hidden="1" x14ac:dyDescent="0.15">
      <c r="B1382" s="15">
        <v>112003</v>
      </c>
      <c r="C1382" s="16" t="s">
        <v>943</v>
      </c>
      <c r="D1382" s="26">
        <v>43588</v>
      </c>
      <c r="E1382" s="16" t="s">
        <v>949</v>
      </c>
      <c r="F1382" s="66">
        <v>30000000</v>
      </c>
      <c r="G1382" s="17"/>
      <c r="H1382" s="18">
        <f t="shared" si="21"/>
        <v>30000000</v>
      </c>
    </row>
    <row r="1383" spans="2:8" s="13" customFormat="1" hidden="1" x14ac:dyDescent="0.15">
      <c r="B1383" s="15">
        <v>122001</v>
      </c>
      <c r="C1383" s="16" t="s">
        <v>18</v>
      </c>
      <c r="D1383" s="26">
        <v>43588</v>
      </c>
      <c r="E1383" s="16" t="s">
        <v>949</v>
      </c>
      <c r="F1383" s="66"/>
      <c r="G1383" s="17">
        <v>-30000000</v>
      </c>
      <c r="H1383" s="18">
        <f t="shared" si="21"/>
        <v>-30000000</v>
      </c>
    </row>
    <row r="1384" spans="2:8" s="13" customFormat="1" hidden="1" x14ac:dyDescent="0.15">
      <c r="B1384" s="15">
        <v>711001</v>
      </c>
      <c r="C1384" s="16" t="s">
        <v>175</v>
      </c>
      <c r="D1384" s="26">
        <v>43588</v>
      </c>
      <c r="E1384" s="16" t="s">
        <v>950</v>
      </c>
      <c r="F1384" s="66">
        <v>4030000</v>
      </c>
      <c r="G1384" s="17"/>
      <c r="H1384" s="18">
        <f t="shared" si="21"/>
        <v>4030000</v>
      </c>
    </row>
    <row r="1385" spans="2:8" s="13" customFormat="1" hidden="1" x14ac:dyDescent="0.15">
      <c r="B1385" s="15">
        <v>112003</v>
      </c>
      <c r="C1385" s="16" t="s">
        <v>943</v>
      </c>
      <c r="D1385" s="26">
        <v>43588</v>
      </c>
      <c r="E1385" s="16" t="s">
        <v>950</v>
      </c>
      <c r="F1385" s="66"/>
      <c r="G1385" s="17">
        <v>-4030000</v>
      </c>
      <c r="H1385" s="18">
        <f t="shared" si="21"/>
        <v>-4030000</v>
      </c>
    </row>
    <row r="1386" spans="2:8" s="13" customFormat="1" hidden="1" x14ac:dyDescent="0.15">
      <c r="B1386" s="15">
        <v>912004</v>
      </c>
      <c r="C1386" s="16" t="s">
        <v>205</v>
      </c>
      <c r="D1386" s="26">
        <v>43588</v>
      </c>
      <c r="E1386" s="16" t="s">
        <v>951</v>
      </c>
      <c r="F1386" s="66">
        <v>5000</v>
      </c>
      <c r="G1386" s="17"/>
      <c r="H1386" s="18">
        <f t="shared" si="21"/>
        <v>5000</v>
      </c>
    </row>
    <row r="1387" spans="2:8" s="13" customFormat="1" hidden="1" x14ac:dyDescent="0.15">
      <c r="B1387" s="15">
        <v>112003</v>
      </c>
      <c r="C1387" s="16" t="s">
        <v>943</v>
      </c>
      <c r="D1387" s="26">
        <v>43588</v>
      </c>
      <c r="E1387" s="16" t="s">
        <v>951</v>
      </c>
      <c r="F1387" s="66"/>
      <c r="G1387" s="17">
        <v>-5000</v>
      </c>
      <c r="H1387" s="18">
        <f t="shared" si="21"/>
        <v>-5000</v>
      </c>
    </row>
    <row r="1388" spans="2:8" s="13" customFormat="1" hidden="1" x14ac:dyDescent="0.15">
      <c r="B1388" s="15">
        <v>611002</v>
      </c>
      <c r="C1388" s="16" t="s">
        <v>141</v>
      </c>
      <c r="D1388" s="26">
        <v>43588</v>
      </c>
      <c r="E1388" s="16" t="s">
        <v>952</v>
      </c>
      <c r="F1388" s="66">
        <v>317500</v>
      </c>
      <c r="G1388" s="17"/>
      <c r="H1388" s="18">
        <f t="shared" si="21"/>
        <v>317500</v>
      </c>
    </row>
    <row r="1389" spans="2:8" s="13" customFormat="1" hidden="1" x14ac:dyDescent="0.15">
      <c r="B1389" s="15">
        <v>141005</v>
      </c>
      <c r="C1389" s="16" t="s">
        <v>36</v>
      </c>
      <c r="D1389" s="26">
        <v>43588</v>
      </c>
      <c r="E1389" s="16" t="s">
        <v>676</v>
      </c>
      <c r="F1389" s="66">
        <v>31750</v>
      </c>
      <c r="G1389" s="17"/>
      <c r="H1389" s="18">
        <f t="shared" si="21"/>
        <v>31750</v>
      </c>
    </row>
    <row r="1390" spans="2:8" s="13" customFormat="1" hidden="1" x14ac:dyDescent="0.15">
      <c r="B1390" s="15">
        <v>112003</v>
      </c>
      <c r="C1390" s="16" t="s">
        <v>943</v>
      </c>
      <c r="D1390" s="26">
        <v>43588</v>
      </c>
      <c r="E1390" s="16" t="s">
        <v>952</v>
      </c>
      <c r="F1390" s="66"/>
      <c r="G1390" s="17">
        <v>-349250</v>
      </c>
      <c r="H1390" s="18">
        <f t="shared" si="21"/>
        <v>-349250</v>
      </c>
    </row>
    <row r="1391" spans="2:8" s="13" customFormat="1" hidden="1" x14ac:dyDescent="0.15">
      <c r="B1391" s="15">
        <v>912004</v>
      </c>
      <c r="C1391" s="16" t="s">
        <v>205</v>
      </c>
      <c r="D1391" s="26">
        <v>43588</v>
      </c>
      <c r="E1391" s="16" t="s">
        <v>951</v>
      </c>
      <c r="F1391" s="66">
        <v>5000</v>
      </c>
      <c r="G1391" s="17"/>
      <c r="H1391" s="18">
        <f t="shared" si="21"/>
        <v>5000</v>
      </c>
    </row>
    <row r="1392" spans="2:8" s="13" customFormat="1" hidden="1" x14ac:dyDescent="0.15">
      <c r="B1392" s="15">
        <v>112003</v>
      </c>
      <c r="C1392" s="16" t="s">
        <v>943</v>
      </c>
      <c r="D1392" s="26">
        <v>43588</v>
      </c>
      <c r="E1392" s="16" t="s">
        <v>951</v>
      </c>
      <c r="F1392" s="66"/>
      <c r="G1392" s="17">
        <v>-5000</v>
      </c>
      <c r="H1392" s="18">
        <f t="shared" si="21"/>
        <v>-5000</v>
      </c>
    </row>
    <row r="1393" spans="2:8" s="13" customFormat="1" hidden="1" x14ac:dyDescent="0.15">
      <c r="B1393" s="15">
        <v>611034</v>
      </c>
      <c r="C1393" s="16" t="s">
        <v>172</v>
      </c>
      <c r="D1393" s="26">
        <v>43588</v>
      </c>
      <c r="E1393" s="16" t="s">
        <v>953</v>
      </c>
      <c r="F1393" s="66">
        <v>225652</v>
      </c>
      <c r="G1393" s="17"/>
      <c r="H1393" s="18">
        <f t="shared" si="21"/>
        <v>225652</v>
      </c>
    </row>
    <row r="1394" spans="2:8" s="13" customFormat="1" hidden="1" x14ac:dyDescent="0.15">
      <c r="B1394" s="15">
        <v>112003</v>
      </c>
      <c r="C1394" s="16" t="s">
        <v>943</v>
      </c>
      <c r="D1394" s="26">
        <v>43588</v>
      </c>
      <c r="E1394" s="16" t="s">
        <v>953</v>
      </c>
      <c r="F1394" s="66"/>
      <c r="G1394" s="17">
        <v>-225652</v>
      </c>
      <c r="H1394" s="18">
        <f t="shared" si="21"/>
        <v>-225652</v>
      </c>
    </row>
    <row r="1395" spans="2:8" s="13" customFormat="1" hidden="1" x14ac:dyDescent="0.15">
      <c r="B1395" s="15">
        <v>711034</v>
      </c>
      <c r="C1395" s="16" t="s">
        <v>183</v>
      </c>
      <c r="D1395" s="26">
        <v>43588</v>
      </c>
      <c r="E1395" s="16" t="s">
        <v>954</v>
      </c>
      <c r="F1395" s="66">
        <v>464000</v>
      </c>
      <c r="G1395" s="17"/>
      <c r="H1395" s="18">
        <f t="shared" si="21"/>
        <v>464000</v>
      </c>
    </row>
    <row r="1396" spans="2:8" s="13" customFormat="1" hidden="1" x14ac:dyDescent="0.15">
      <c r="B1396" s="15">
        <v>711021</v>
      </c>
      <c r="C1396" s="16" t="s">
        <v>159</v>
      </c>
      <c r="D1396" s="26">
        <v>43588</v>
      </c>
      <c r="E1396" s="16" t="s">
        <v>955</v>
      </c>
      <c r="F1396" s="66">
        <v>103000</v>
      </c>
      <c r="G1396" s="17"/>
      <c r="H1396" s="18">
        <f t="shared" si="21"/>
        <v>103000</v>
      </c>
    </row>
    <row r="1397" spans="2:8" s="13" customFormat="1" hidden="1" x14ac:dyDescent="0.15">
      <c r="B1397" s="15">
        <v>711004</v>
      </c>
      <c r="C1397" s="16" t="s">
        <v>143</v>
      </c>
      <c r="D1397" s="26">
        <v>43588</v>
      </c>
      <c r="E1397" s="16" t="s">
        <v>956</v>
      </c>
      <c r="F1397" s="66">
        <v>550000</v>
      </c>
      <c r="G1397" s="17"/>
      <c r="H1397" s="18">
        <f t="shared" si="21"/>
        <v>550000</v>
      </c>
    </row>
    <row r="1398" spans="2:8" s="13" customFormat="1" hidden="1" x14ac:dyDescent="0.15">
      <c r="B1398" s="15">
        <v>711004</v>
      </c>
      <c r="C1398" s="16" t="s">
        <v>143</v>
      </c>
      <c r="D1398" s="26">
        <v>43588</v>
      </c>
      <c r="E1398" s="16" t="s">
        <v>957</v>
      </c>
      <c r="F1398" s="66">
        <v>850000</v>
      </c>
      <c r="G1398" s="17"/>
      <c r="H1398" s="18">
        <f t="shared" si="21"/>
        <v>850000</v>
      </c>
    </row>
    <row r="1399" spans="2:8" s="13" customFormat="1" hidden="1" x14ac:dyDescent="0.15">
      <c r="B1399" s="15">
        <v>711004</v>
      </c>
      <c r="C1399" s="16" t="s">
        <v>143</v>
      </c>
      <c r="D1399" s="26">
        <v>43588</v>
      </c>
      <c r="E1399" s="16" t="s">
        <v>958</v>
      </c>
      <c r="F1399" s="66">
        <v>750000</v>
      </c>
      <c r="G1399" s="17"/>
      <c r="H1399" s="18">
        <f t="shared" si="21"/>
        <v>750000</v>
      </c>
    </row>
    <row r="1400" spans="2:8" s="13" customFormat="1" hidden="1" x14ac:dyDescent="0.15">
      <c r="B1400" s="15">
        <v>711004</v>
      </c>
      <c r="C1400" s="16" t="s">
        <v>143</v>
      </c>
      <c r="D1400" s="26">
        <v>43588</v>
      </c>
      <c r="E1400" s="16" t="s">
        <v>959</v>
      </c>
      <c r="F1400" s="66">
        <v>650000</v>
      </c>
      <c r="G1400" s="17"/>
      <c r="H1400" s="18">
        <f t="shared" si="21"/>
        <v>650000</v>
      </c>
    </row>
    <row r="1401" spans="2:8" s="13" customFormat="1" hidden="1" x14ac:dyDescent="0.15">
      <c r="B1401" s="15">
        <v>711004</v>
      </c>
      <c r="C1401" s="16" t="s">
        <v>143</v>
      </c>
      <c r="D1401" s="26">
        <v>43588</v>
      </c>
      <c r="E1401" s="16" t="s">
        <v>960</v>
      </c>
      <c r="F1401" s="66">
        <v>650000</v>
      </c>
      <c r="G1401" s="17"/>
      <c r="H1401" s="18">
        <f t="shared" si="21"/>
        <v>650000</v>
      </c>
    </row>
    <row r="1402" spans="2:8" s="13" customFormat="1" hidden="1" x14ac:dyDescent="0.15">
      <c r="B1402" s="15">
        <v>711004</v>
      </c>
      <c r="C1402" s="16" t="s">
        <v>143</v>
      </c>
      <c r="D1402" s="26">
        <v>43588</v>
      </c>
      <c r="E1402" s="16" t="s">
        <v>961</v>
      </c>
      <c r="F1402" s="66">
        <v>650000</v>
      </c>
      <c r="G1402" s="17"/>
      <c r="H1402" s="18">
        <f t="shared" si="21"/>
        <v>650000</v>
      </c>
    </row>
    <row r="1403" spans="2:8" s="13" customFormat="1" hidden="1" x14ac:dyDescent="0.15">
      <c r="B1403" s="15">
        <v>711002</v>
      </c>
      <c r="C1403" s="16" t="s">
        <v>670</v>
      </c>
      <c r="D1403" s="26">
        <v>43588</v>
      </c>
      <c r="E1403" s="16" t="s">
        <v>962</v>
      </c>
      <c r="F1403" s="66">
        <v>1470000</v>
      </c>
      <c r="G1403" s="17"/>
      <c r="H1403" s="18">
        <f t="shared" si="21"/>
        <v>1470000</v>
      </c>
    </row>
    <row r="1404" spans="2:8" s="13" customFormat="1" hidden="1" x14ac:dyDescent="0.15">
      <c r="B1404" s="15">
        <v>711010</v>
      </c>
      <c r="C1404" s="16" t="s">
        <v>149</v>
      </c>
      <c r="D1404" s="26">
        <v>43588</v>
      </c>
      <c r="E1404" s="16" t="s">
        <v>963</v>
      </c>
      <c r="F1404" s="66">
        <v>190000</v>
      </c>
      <c r="G1404" s="17"/>
      <c r="H1404" s="18">
        <f t="shared" si="21"/>
        <v>190000</v>
      </c>
    </row>
    <row r="1405" spans="2:8" s="13" customFormat="1" hidden="1" x14ac:dyDescent="0.15">
      <c r="B1405" s="15">
        <v>711034</v>
      </c>
      <c r="C1405" s="16" t="s">
        <v>183</v>
      </c>
      <c r="D1405" s="26">
        <v>43588</v>
      </c>
      <c r="E1405" s="16" t="s">
        <v>964</v>
      </c>
      <c r="F1405" s="66">
        <v>10000</v>
      </c>
      <c r="G1405" s="17"/>
      <c r="H1405" s="18">
        <f t="shared" si="21"/>
        <v>10000</v>
      </c>
    </row>
    <row r="1406" spans="2:8" s="13" customFormat="1" hidden="1" x14ac:dyDescent="0.15">
      <c r="B1406" s="15">
        <v>711010</v>
      </c>
      <c r="C1406" s="16" t="s">
        <v>149</v>
      </c>
      <c r="D1406" s="26">
        <v>43588</v>
      </c>
      <c r="E1406" s="16" t="s">
        <v>965</v>
      </c>
      <c r="F1406" s="66">
        <v>5000</v>
      </c>
      <c r="G1406" s="17"/>
      <c r="H1406" s="18">
        <f t="shared" si="21"/>
        <v>5000</v>
      </c>
    </row>
    <row r="1407" spans="2:8" s="13" customFormat="1" hidden="1" x14ac:dyDescent="0.15">
      <c r="B1407" s="15">
        <v>711010</v>
      </c>
      <c r="C1407" s="16" t="s">
        <v>149</v>
      </c>
      <c r="D1407" s="26">
        <v>43588</v>
      </c>
      <c r="E1407" s="16" t="s">
        <v>966</v>
      </c>
      <c r="F1407" s="66">
        <v>200000</v>
      </c>
      <c r="G1407" s="17"/>
      <c r="H1407" s="18">
        <f t="shared" si="21"/>
        <v>200000</v>
      </c>
    </row>
    <row r="1408" spans="2:8" s="13" customFormat="1" hidden="1" x14ac:dyDescent="0.15">
      <c r="B1408" s="15">
        <v>711010</v>
      </c>
      <c r="C1408" s="16" t="s">
        <v>149</v>
      </c>
      <c r="D1408" s="26">
        <v>43588</v>
      </c>
      <c r="E1408" s="16" t="s">
        <v>967</v>
      </c>
      <c r="F1408" s="66">
        <v>101500</v>
      </c>
      <c r="G1408" s="17"/>
      <c r="H1408" s="18">
        <f t="shared" si="21"/>
        <v>101500</v>
      </c>
    </row>
    <row r="1409" spans="2:8" s="13" customFormat="1" hidden="1" x14ac:dyDescent="0.15">
      <c r="B1409" s="15">
        <v>711034</v>
      </c>
      <c r="C1409" s="16" t="s">
        <v>183</v>
      </c>
      <c r="D1409" s="26">
        <v>43588</v>
      </c>
      <c r="E1409" s="16" t="s">
        <v>968</v>
      </c>
      <c r="F1409" s="66">
        <v>20000</v>
      </c>
      <c r="G1409" s="17"/>
      <c r="H1409" s="18">
        <f t="shared" si="21"/>
        <v>20000</v>
      </c>
    </row>
    <row r="1410" spans="2:8" s="13" customFormat="1" hidden="1" x14ac:dyDescent="0.15">
      <c r="B1410" s="15">
        <v>711010</v>
      </c>
      <c r="C1410" s="16" t="s">
        <v>149</v>
      </c>
      <c r="D1410" s="26">
        <v>43588</v>
      </c>
      <c r="E1410" s="16" t="s">
        <v>969</v>
      </c>
      <c r="F1410" s="66">
        <v>5000</v>
      </c>
      <c r="G1410" s="17"/>
      <c r="H1410" s="18">
        <f t="shared" si="21"/>
        <v>5000</v>
      </c>
    </row>
    <row r="1411" spans="2:8" s="13" customFormat="1" hidden="1" x14ac:dyDescent="0.15">
      <c r="B1411" s="15">
        <v>711013</v>
      </c>
      <c r="C1411" s="16" t="s">
        <v>152</v>
      </c>
      <c r="D1411" s="26">
        <v>43588</v>
      </c>
      <c r="E1411" s="16" t="s">
        <v>970</v>
      </c>
      <c r="F1411" s="66">
        <v>220000</v>
      </c>
      <c r="G1411" s="17"/>
      <c r="H1411" s="18">
        <f t="shared" si="21"/>
        <v>220000</v>
      </c>
    </row>
    <row r="1412" spans="2:8" s="13" customFormat="1" hidden="1" x14ac:dyDescent="0.15">
      <c r="B1412" s="15">
        <v>711021</v>
      </c>
      <c r="C1412" s="16" t="s">
        <v>159</v>
      </c>
      <c r="D1412" s="26">
        <v>43588</v>
      </c>
      <c r="E1412" s="16" t="s">
        <v>971</v>
      </c>
      <c r="F1412" s="66">
        <v>35000</v>
      </c>
      <c r="G1412" s="17"/>
      <c r="H1412" s="18">
        <f t="shared" si="21"/>
        <v>35000</v>
      </c>
    </row>
    <row r="1413" spans="2:8" s="13" customFormat="1" hidden="1" x14ac:dyDescent="0.15">
      <c r="B1413" s="15">
        <v>711021</v>
      </c>
      <c r="C1413" s="16" t="s">
        <v>159</v>
      </c>
      <c r="D1413" s="26">
        <v>43588</v>
      </c>
      <c r="E1413" s="16" t="s">
        <v>972</v>
      </c>
      <c r="F1413" s="66">
        <v>15000</v>
      </c>
      <c r="G1413" s="17"/>
      <c r="H1413" s="18">
        <f t="shared" si="21"/>
        <v>15000</v>
      </c>
    </row>
    <row r="1414" spans="2:8" s="13" customFormat="1" hidden="1" x14ac:dyDescent="0.15">
      <c r="B1414" s="15">
        <v>711021</v>
      </c>
      <c r="C1414" s="16" t="s">
        <v>159</v>
      </c>
      <c r="D1414" s="26">
        <v>43588</v>
      </c>
      <c r="E1414" s="16" t="s">
        <v>973</v>
      </c>
      <c r="F1414" s="66">
        <v>9000</v>
      </c>
      <c r="G1414" s="17"/>
      <c r="H1414" s="18">
        <f t="shared" si="21"/>
        <v>9000</v>
      </c>
    </row>
    <row r="1415" spans="2:8" s="13" customFormat="1" hidden="1" x14ac:dyDescent="0.15">
      <c r="B1415" s="15">
        <v>711034</v>
      </c>
      <c r="C1415" s="16" t="s">
        <v>183</v>
      </c>
      <c r="D1415" s="26">
        <v>43588</v>
      </c>
      <c r="E1415" s="16" t="s">
        <v>974</v>
      </c>
      <c r="F1415" s="66">
        <v>76000</v>
      </c>
      <c r="G1415" s="17"/>
      <c r="H1415" s="18">
        <f t="shared" si="21"/>
        <v>76000</v>
      </c>
    </row>
    <row r="1416" spans="2:8" s="13" customFormat="1" hidden="1" x14ac:dyDescent="0.15">
      <c r="B1416" s="15">
        <v>811012</v>
      </c>
      <c r="C1416" s="16" t="s">
        <v>151</v>
      </c>
      <c r="D1416" s="26">
        <v>43588</v>
      </c>
      <c r="E1416" s="16" t="s">
        <v>975</v>
      </c>
      <c r="F1416" s="66">
        <v>22500</v>
      </c>
      <c r="G1416" s="17"/>
      <c r="H1416" s="18">
        <f t="shared" si="21"/>
        <v>22500</v>
      </c>
    </row>
    <row r="1417" spans="2:8" s="13" customFormat="1" hidden="1" x14ac:dyDescent="0.15">
      <c r="B1417" s="15">
        <v>711021</v>
      </c>
      <c r="C1417" s="16" t="s">
        <v>159</v>
      </c>
      <c r="D1417" s="26">
        <v>43588</v>
      </c>
      <c r="E1417" s="16" t="s">
        <v>976</v>
      </c>
      <c r="F1417" s="66">
        <v>134000</v>
      </c>
      <c r="G1417" s="17"/>
      <c r="H1417" s="18">
        <f t="shared" si="21"/>
        <v>134000</v>
      </c>
    </row>
    <row r="1418" spans="2:8" s="13" customFormat="1" hidden="1" x14ac:dyDescent="0.15">
      <c r="B1418" s="15">
        <v>711010</v>
      </c>
      <c r="C1418" s="16" t="s">
        <v>149</v>
      </c>
      <c r="D1418" s="26">
        <v>43588</v>
      </c>
      <c r="E1418" s="16" t="s">
        <v>977</v>
      </c>
      <c r="F1418" s="66">
        <v>9000</v>
      </c>
      <c r="G1418" s="17"/>
      <c r="H1418" s="18">
        <f t="shared" si="21"/>
        <v>9000</v>
      </c>
    </row>
    <row r="1419" spans="2:8" s="13" customFormat="1" hidden="1" x14ac:dyDescent="0.15">
      <c r="B1419" s="15">
        <v>711010</v>
      </c>
      <c r="C1419" s="16" t="s">
        <v>149</v>
      </c>
      <c r="D1419" s="26">
        <v>43588</v>
      </c>
      <c r="E1419" s="16" t="s">
        <v>978</v>
      </c>
      <c r="F1419" s="66">
        <v>56000</v>
      </c>
      <c r="G1419" s="17"/>
      <c r="H1419" s="18">
        <f t="shared" si="21"/>
        <v>56000</v>
      </c>
    </row>
    <row r="1420" spans="2:8" s="13" customFormat="1" hidden="1" x14ac:dyDescent="0.15">
      <c r="B1420" s="15">
        <v>811021</v>
      </c>
      <c r="C1420" s="16" t="s">
        <v>159</v>
      </c>
      <c r="D1420" s="26">
        <v>43588</v>
      </c>
      <c r="E1420" s="16" t="s">
        <v>979</v>
      </c>
      <c r="F1420" s="66">
        <v>54000</v>
      </c>
      <c r="G1420" s="17"/>
      <c r="H1420" s="18">
        <f t="shared" si="21"/>
        <v>54000</v>
      </c>
    </row>
    <row r="1421" spans="2:8" s="13" customFormat="1" hidden="1" x14ac:dyDescent="0.15">
      <c r="B1421" s="15">
        <v>811013</v>
      </c>
      <c r="C1421" s="16" t="s">
        <v>152</v>
      </c>
      <c r="D1421" s="26">
        <v>43588</v>
      </c>
      <c r="E1421" s="16" t="s">
        <v>980</v>
      </c>
      <c r="F1421" s="66">
        <v>600000</v>
      </c>
      <c r="G1421" s="17"/>
      <c r="H1421" s="18">
        <f t="shared" si="21"/>
        <v>600000</v>
      </c>
    </row>
    <row r="1422" spans="2:8" s="13" customFormat="1" hidden="1" x14ac:dyDescent="0.15">
      <c r="B1422" s="15">
        <v>811012</v>
      </c>
      <c r="C1422" s="16" t="s">
        <v>151</v>
      </c>
      <c r="D1422" s="26">
        <v>43588</v>
      </c>
      <c r="E1422" s="16" t="s">
        <v>981</v>
      </c>
      <c r="F1422" s="66">
        <v>40000</v>
      </c>
      <c r="G1422" s="17"/>
      <c r="H1422" s="18">
        <f t="shared" si="21"/>
        <v>40000</v>
      </c>
    </row>
    <row r="1423" spans="2:8" s="13" customFormat="1" hidden="1" x14ac:dyDescent="0.15">
      <c r="B1423" s="15">
        <v>711010</v>
      </c>
      <c r="C1423" s="16" t="s">
        <v>149</v>
      </c>
      <c r="D1423" s="26">
        <v>43588</v>
      </c>
      <c r="E1423" s="16" t="s">
        <v>982</v>
      </c>
      <c r="F1423" s="66">
        <v>100000</v>
      </c>
      <c r="G1423" s="17"/>
      <c r="H1423" s="18">
        <f t="shared" si="21"/>
        <v>100000</v>
      </c>
    </row>
    <row r="1424" spans="2:8" s="13" customFormat="1" hidden="1" x14ac:dyDescent="0.15">
      <c r="B1424" s="15">
        <v>711010</v>
      </c>
      <c r="C1424" s="16" t="s">
        <v>149</v>
      </c>
      <c r="D1424" s="26">
        <v>43588</v>
      </c>
      <c r="E1424" s="16" t="s">
        <v>983</v>
      </c>
      <c r="F1424" s="66">
        <v>25000</v>
      </c>
      <c r="G1424" s="17"/>
      <c r="H1424" s="18">
        <f t="shared" si="21"/>
        <v>25000</v>
      </c>
    </row>
    <row r="1425" spans="2:8" s="13" customFormat="1" hidden="1" x14ac:dyDescent="0.15">
      <c r="B1425" s="15">
        <v>711010</v>
      </c>
      <c r="C1425" s="16" t="s">
        <v>149</v>
      </c>
      <c r="D1425" s="26">
        <v>43588</v>
      </c>
      <c r="E1425" s="16" t="s">
        <v>984</v>
      </c>
      <c r="F1425" s="66">
        <v>200000</v>
      </c>
      <c r="G1425" s="17"/>
      <c r="H1425" s="18">
        <f t="shared" si="21"/>
        <v>200000</v>
      </c>
    </row>
    <row r="1426" spans="2:8" s="13" customFormat="1" hidden="1" x14ac:dyDescent="0.15">
      <c r="B1426" s="15">
        <v>711010</v>
      </c>
      <c r="C1426" s="16" t="s">
        <v>149</v>
      </c>
      <c r="D1426" s="26">
        <v>43588</v>
      </c>
      <c r="E1426" s="16" t="s">
        <v>985</v>
      </c>
      <c r="F1426" s="66">
        <v>100000</v>
      </c>
      <c r="G1426" s="17"/>
      <c r="H1426" s="18">
        <f t="shared" si="21"/>
        <v>100000</v>
      </c>
    </row>
    <row r="1427" spans="2:8" s="13" customFormat="1" hidden="1" x14ac:dyDescent="0.15">
      <c r="B1427" s="15">
        <v>711010</v>
      </c>
      <c r="C1427" s="16" t="s">
        <v>149</v>
      </c>
      <c r="D1427" s="26">
        <v>43588</v>
      </c>
      <c r="E1427" s="16" t="s">
        <v>986</v>
      </c>
      <c r="F1427" s="66">
        <v>5000</v>
      </c>
      <c r="G1427" s="17"/>
      <c r="H1427" s="18">
        <f t="shared" si="21"/>
        <v>5000</v>
      </c>
    </row>
    <row r="1428" spans="2:8" s="13" customFormat="1" hidden="1" x14ac:dyDescent="0.15">
      <c r="B1428" s="15">
        <v>711004</v>
      </c>
      <c r="C1428" s="16" t="s">
        <v>143</v>
      </c>
      <c r="D1428" s="26">
        <v>43588</v>
      </c>
      <c r="E1428" s="16" t="s">
        <v>987</v>
      </c>
      <c r="F1428" s="66">
        <v>500000</v>
      </c>
      <c r="G1428" s="17"/>
      <c r="H1428" s="18">
        <f t="shared" si="21"/>
        <v>500000</v>
      </c>
    </row>
    <row r="1429" spans="2:8" s="13" customFormat="1" hidden="1" x14ac:dyDescent="0.15">
      <c r="B1429" s="15">
        <v>711004</v>
      </c>
      <c r="C1429" s="16" t="s">
        <v>143</v>
      </c>
      <c r="D1429" s="26">
        <v>43588</v>
      </c>
      <c r="E1429" s="16" t="s">
        <v>988</v>
      </c>
      <c r="F1429" s="66">
        <v>600000</v>
      </c>
      <c r="G1429" s="17"/>
      <c r="H1429" s="18">
        <f t="shared" si="21"/>
        <v>600000</v>
      </c>
    </row>
    <row r="1430" spans="2:8" s="13" customFormat="1" hidden="1" x14ac:dyDescent="0.15">
      <c r="B1430" s="15">
        <v>711004</v>
      </c>
      <c r="C1430" s="16" t="s">
        <v>143</v>
      </c>
      <c r="D1430" s="26">
        <v>43588</v>
      </c>
      <c r="E1430" s="16" t="s">
        <v>989</v>
      </c>
      <c r="F1430" s="66">
        <v>600000</v>
      </c>
      <c r="G1430" s="17"/>
      <c r="H1430" s="18">
        <f t="shared" si="21"/>
        <v>600000</v>
      </c>
    </row>
    <row r="1431" spans="2:8" s="13" customFormat="1" hidden="1" x14ac:dyDescent="0.15">
      <c r="B1431" s="15">
        <v>711004</v>
      </c>
      <c r="C1431" s="16" t="s">
        <v>143</v>
      </c>
      <c r="D1431" s="26">
        <v>43588</v>
      </c>
      <c r="E1431" s="16" t="s">
        <v>990</v>
      </c>
      <c r="F1431" s="66">
        <v>600000</v>
      </c>
      <c r="G1431" s="17"/>
      <c r="H1431" s="18">
        <f t="shared" si="21"/>
        <v>600000</v>
      </c>
    </row>
    <row r="1432" spans="2:8" s="13" customFormat="1" hidden="1" x14ac:dyDescent="0.15">
      <c r="B1432" s="15">
        <v>711004</v>
      </c>
      <c r="C1432" s="16" t="s">
        <v>143</v>
      </c>
      <c r="D1432" s="26">
        <v>43588</v>
      </c>
      <c r="E1432" s="16" t="s">
        <v>991</v>
      </c>
      <c r="F1432" s="66">
        <v>600000</v>
      </c>
      <c r="G1432" s="17"/>
      <c r="H1432" s="18">
        <f t="shared" si="21"/>
        <v>600000</v>
      </c>
    </row>
    <row r="1433" spans="2:8" s="13" customFormat="1" hidden="1" x14ac:dyDescent="0.15">
      <c r="B1433" s="15">
        <v>711004</v>
      </c>
      <c r="C1433" s="16" t="s">
        <v>143</v>
      </c>
      <c r="D1433" s="26">
        <v>43588</v>
      </c>
      <c r="E1433" s="16" t="s">
        <v>992</v>
      </c>
      <c r="F1433" s="66">
        <v>700000</v>
      </c>
      <c r="G1433" s="17"/>
      <c r="H1433" s="18">
        <f t="shared" si="21"/>
        <v>700000</v>
      </c>
    </row>
    <row r="1434" spans="2:8" s="13" customFormat="1" hidden="1" x14ac:dyDescent="0.15">
      <c r="B1434" s="15">
        <v>711010</v>
      </c>
      <c r="C1434" s="16" t="s">
        <v>149</v>
      </c>
      <c r="D1434" s="26">
        <v>43588</v>
      </c>
      <c r="E1434" s="16" t="s">
        <v>993</v>
      </c>
      <c r="F1434" s="66">
        <v>150000</v>
      </c>
      <c r="G1434" s="17"/>
      <c r="H1434" s="18">
        <f t="shared" si="21"/>
        <v>150000</v>
      </c>
    </row>
    <row r="1435" spans="2:8" s="13" customFormat="1" hidden="1" x14ac:dyDescent="0.15">
      <c r="B1435" s="15">
        <v>711010</v>
      </c>
      <c r="C1435" s="16" t="s">
        <v>149</v>
      </c>
      <c r="D1435" s="26">
        <v>43588</v>
      </c>
      <c r="E1435" s="16" t="s">
        <v>967</v>
      </c>
      <c r="F1435" s="66">
        <v>100000</v>
      </c>
      <c r="G1435" s="17"/>
      <c r="H1435" s="18">
        <f t="shared" si="21"/>
        <v>100000</v>
      </c>
    </row>
    <row r="1436" spans="2:8" s="13" customFormat="1" hidden="1" x14ac:dyDescent="0.15">
      <c r="B1436" s="15">
        <v>711010</v>
      </c>
      <c r="C1436" s="16" t="s">
        <v>149</v>
      </c>
      <c r="D1436" s="26">
        <v>43588</v>
      </c>
      <c r="E1436" s="16" t="s">
        <v>982</v>
      </c>
      <c r="F1436" s="66">
        <v>100000</v>
      </c>
      <c r="G1436" s="17"/>
      <c r="H1436" s="18">
        <f t="shared" si="21"/>
        <v>100000</v>
      </c>
    </row>
    <row r="1437" spans="2:8" s="13" customFormat="1" hidden="1" x14ac:dyDescent="0.15">
      <c r="B1437" s="15">
        <v>711010</v>
      </c>
      <c r="C1437" s="16" t="s">
        <v>149</v>
      </c>
      <c r="D1437" s="26">
        <v>43588</v>
      </c>
      <c r="E1437" s="16" t="s">
        <v>994</v>
      </c>
      <c r="F1437" s="66">
        <v>300000</v>
      </c>
      <c r="G1437" s="17"/>
      <c r="H1437" s="18">
        <f t="shared" si="21"/>
        <v>300000</v>
      </c>
    </row>
    <row r="1438" spans="2:8" s="13" customFormat="1" hidden="1" x14ac:dyDescent="0.15">
      <c r="B1438" s="15">
        <v>811028</v>
      </c>
      <c r="C1438" s="16" t="s">
        <v>166</v>
      </c>
      <c r="D1438" s="26">
        <v>43588</v>
      </c>
      <c r="E1438" s="16" t="s">
        <v>995</v>
      </c>
      <c r="F1438" s="66">
        <v>155400</v>
      </c>
      <c r="G1438" s="17"/>
      <c r="H1438" s="18">
        <f t="shared" si="21"/>
        <v>155400</v>
      </c>
    </row>
    <row r="1439" spans="2:8" s="13" customFormat="1" hidden="1" x14ac:dyDescent="0.15">
      <c r="B1439" s="15">
        <v>711010</v>
      </c>
      <c r="C1439" s="16" t="s">
        <v>149</v>
      </c>
      <c r="D1439" s="26">
        <v>43588</v>
      </c>
      <c r="E1439" s="16" t="s">
        <v>996</v>
      </c>
      <c r="F1439" s="66">
        <v>100000</v>
      </c>
      <c r="G1439" s="17"/>
      <c r="H1439" s="18">
        <f t="shared" si="21"/>
        <v>100000</v>
      </c>
    </row>
    <row r="1440" spans="2:8" s="13" customFormat="1" hidden="1" x14ac:dyDescent="0.15">
      <c r="B1440" s="15">
        <v>711010</v>
      </c>
      <c r="C1440" s="16" t="s">
        <v>149</v>
      </c>
      <c r="D1440" s="26">
        <v>43588</v>
      </c>
      <c r="E1440" s="16" t="s">
        <v>967</v>
      </c>
      <c r="F1440" s="66">
        <v>100000</v>
      </c>
      <c r="G1440" s="17"/>
      <c r="H1440" s="18">
        <f t="shared" ref="H1440:H1503" si="22">F1440+G1440</f>
        <v>100000</v>
      </c>
    </row>
    <row r="1441" spans="2:8" s="13" customFormat="1" hidden="1" x14ac:dyDescent="0.15">
      <c r="B1441" s="15">
        <v>711002</v>
      </c>
      <c r="C1441" s="16" t="s">
        <v>670</v>
      </c>
      <c r="D1441" s="26">
        <v>43588</v>
      </c>
      <c r="E1441" s="16" t="s">
        <v>997</v>
      </c>
      <c r="F1441" s="66">
        <v>80000</v>
      </c>
      <c r="G1441" s="17"/>
      <c r="H1441" s="18">
        <f t="shared" si="22"/>
        <v>80000</v>
      </c>
    </row>
    <row r="1442" spans="2:8" s="13" customFormat="1" hidden="1" x14ac:dyDescent="0.15">
      <c r="B1442" s="15">
        <v>711002</v>
      </c>
      <c r="C1442" s="16" t="s">
        <v>670</v>
      </c>
      <c r="D1442" s="26">
        <v>43588</v>
      </c>
      <c r="E1442" s="16" t="s">
        <v>998</v>
      </c>
      <c r="F1442" s="66">
        <v>90000</v>
      </c>
      <c r="G1442" s="17"/>
      <c r="H1442" s="18">
        <f t="shared" si="22"/>
        <v>90000</v>
      </c>
    </row>
    <row r="1443" spans="2:8" s="13" customFormat="1" x14ac:dyDescent="0.15">
      <c r="B1443" s="15">
        <v>711012</v>
      </c>
      <c r="C1443" s="16" t="s">
        <v>151</v>
      </c>
      <c r="D1443" s="26">
        <v>43588</v>
      </c>
      <c r="E1443" s="16" t="s">
        <v>999</v>
      </c>
      <c r="F1443" s="66">
        <v>104000</v>
      </c>
      <c r="G1443" s="17"/>
      <c r="H1443" s="18">
        <f t="shared" si="22"/>
        <v>104000</v>
      </c>
    </row>
    <row r="1444" spans="2:8" s="13" customFormat="1" x14ac:dyDescent="0.15">
      <c r="B1444" s="15">
        <v>711012</v>
      </c>
      <c r="C1444" s="16" t="s">
        <v>151</v>
      </c>
      <c r="D1444" s="26">
        <v>43588</v>
      </c>
      <c r="E1444" s="16" t="s">
        <v>1000</v>
      </c>
      <c r="F1444" s="66">
        <v>104000</v>
      </c>
      <c r="G1444" s="17"/>
      <c r="H1444" s="18">
        <f t="shared" si="22"/>
        <v>104000</v>
      </c>
    </row>
    <row r="1445" spans="2:8" s="13" customFormat="1" x14ac:dyDescent="0.15">
      <c r="B1445" s="15">
        <v>711012</v>
      </c>
      <c r="C1445" s="16" t="s">
        <v>151</v>
      </c>
      <c r="D1445" s="26">
        <v>43588</v>
      </c>
      <c r="E1445" s="16" t="s">
        <v>1001</v>
      </c>
      <c r="F1445" s="66">
        <v>78000</v>
      </c>
      <c r="G1445" s="17"/>
      <c r="H1445" s="18">
        <f t="shared" si="22"/>
        <v>78000</v>
      </c>
    </row>
    <row r="1446" spans="2:8" s="13" customFormat="1" x14ac:dyDescent="0.15">
      <c r="B1446" s="15">
        <v>711012</v>
      </c>
      <c r="C1446" s="16" t="s">
        <v>151</v>
      </c>
      <c r="D1446" s="26">
        <v>43588</v>
      </c>
      <c r="E1446" s="16" t="s">
        <v>1002</v>
      </c>
      <c r="F1446" s="66">
        <v>78000</v>
      </c>
      <c r="G1446" s="17"/>
      <c r="H1446" s="18">
        <f t="shared" si="22"/>
        <v>78000</v>
      </c>
    </row>
    <row r="1447" spans="2:8" s="13" customFormat="1" hidden="1" x14ac:dyDescent="0.15">
      <c r="B1447" s="15">
        <v>811013</v>
      </c>
      <c r="C1447" s="16" t="s">
        <v>152</v>
      </c>
      <c r="D1447" s="26">
        <v>43588</v>
      </c>
      <c r="E1447" s="16" t="s">
        <v>1003</v>
      </c>
      <c r="F1447" s="66">
        <v>55000</v>
      </c>
      <c r="G1447" s="17"/>
      <c r="H1447" s="18">
        <f t="shared" si="22"/>
        <v>55000</v>
      </c>
    </row>
    <row r="1448" spans="2:8" s="13" customFormat="1" x14ac:dyDescent="0.15">
      <c r="B1448" s="15">
        <v>711012</v>
      </c>
      <c r="C1448" s="16" t="s">
        <v>151</v>
      </c>
      <c r="D1448" s="26">
        <v>43588</v>
      </c>
      <c r="E1448" s="16" t="s">
        <v>1004</v>
      </c>
      <c r="F1448" s="66">
        <v>115000</v>
      </c>
      <c r="G1448" s="17"/>
      <c r="H1448" s="18">
        <f t="shared" si="22"/>
        <v>115000</v>
      </c>
    </row>
    <row r="1449" spans="2:8" s="13" customFormat="1" x14ac:dyDescent="0.15">
      <c r="B1449" s="15">
        <v>711012</v>
      </c>
      <c r="C1449" s="16" t="s">
        <v>151</v>
      </c>
      <c r="D1449" s="26">
        <v>43588</v>
      </c>
      <c r="E1449" s="16" t="s">
        <v>1005</v>
      </c>
      <c r="F1449" s="66">
        <v>125000</v>
      </c>
      <c r="G1449" s="17"/>
      <c r="H1449" s="18">
        <f t="shared" si="22"/>
        <v>125000</v>
      </c>
    </row>
    <row r="1450" spans="2:8" s="13" customFormat="1" x14ac:dyDescent="0.15">
      <c r="B1450" s="15">
        <v>711012</v>
      </c>
      <c r="C1450" s="16" t="s">
        <v>151</v>
      </c>
      <c r="D1450" s="26">
        <v>43588</v>
      </c>
      <c r="E1450" s="16" t="s">
        <v>1006</v>
      </c>
      <c r="F1450" s="66">
        <v>150000</v>
      </c>
      <c r="G1450" s="17"/>
      <c r="H1450" s="18">
        <f t="shared" si="22"/>
        <v>150000</v>
      </c>
    </row>
    <row r="1451" spans="2:8" s="13" customFormat="1" hidden="1" x14ac:dyDescent="0.15">
      <c r="B1451" s="15">
        <v>711010</v>
      </c>
      <c r="C1451" s="16" t="s">
        <v>149</v>
      </c>
      <c r="D1451" s="26">
        <v>43588</v>
      </c>
      <c r="E1451" s="16" t="s">
        <v>1007</v>
      </c>
      <c r="F1451" s="66">
        <v>150000</v>
      </c>
      <c r="G1451" s="17"/>
      <c r="H1451" s="18">
        <f t="shared" si="22"/>
        <v>150000</v>
      </c>
    </row>
    <row r="1452" spans="2:8" s="13" customFormat="1" hidden="1" x14ac:dyDescent="0.15">
      <c r="B1452" s="15">
        <v>711010</v>
      </c>
      <c r="C1452" s="16" t="s">
        <v>149</v>
      </c>
      <c r="D1452" s="26">
        <v>43588</v>
      </c>
      <c r="E1452" s="16" t="s">
        <v>1008</v>
      </c>
      <c r="F1452" s="66">
        <v>5000</v>
      </c>
      <c r="G1452" s="17"/>
      <c r="H1452" s="18">
        <f t="shared" si="22"/>
        <v>5000</v>
      </c>
    </row>
    <row r="1453" spans="2:8" s="13" customFormat="1" hidden="1" x14ac:dyDescent="0.15">
      <c r="B1453" s="15">
        <v>711010</v>
      </c>
      <c r="C1453" s="16" t="s">
        <v>149</v>
      </c>
      <c r="D1453" s="26">
        <v>43588</v>
      </c>
      <c r="E1453" s="16" t="s">
        <v>1009</v>
      </c>
      <c r="F1453" s="66">
        <v>250000</v>
      </c>
      <c r="G1453" s="17"/>
      <c r="H1453" s="18">
        <f t="shared" si="22"/>
        <v>250000</v>
      </c>
    </row>
    <row r="1454" spans="2:8" s="13" customFormat="1" hidden="1" x14ac:dyDescent="0.15">
      <c r="B1454" s="15">
        <v>711010</v>
      </c>
      <c r="C1454" s="16" t="s">
        <v>149</v>
      </c>
      <c r="D1454" s="26">
        <v>43588</v>
      </c>
      <c r="E1454" s="16" t="s">
        <v>1010</v>
      </c>
      <c r="F1454" s="66">
        <v>5000</v>
      </c>
      <c r="G1454" s="17"/>
      <c r="H1454" s="18">
        <f t="shared" si="22"/>
        <v>5000</v>
      </c>
    </row>
    <row r="1455" spans="2:8" s="13" customFormat="1" hidden="1" x14ac:dyDescent="0.15">
      <c r="B1455" s="15">
        <v>711034</v>
      </c>
      <c r="C1455" s="16" t="s">
        <v>183</v>
      </c>
      <c r="D1455" s="26">
        <v>43588</v>
      </c>
      <c r="E1455" s="16" t="s">
        <v>1011</v>
      </c>
      <c r="F1455" s="66">
        <v>350000</v>
      </c>
      <c r="G1455" s="17"/>
      <c r="H1455" s="18">
        <f t="shared" si="22"/>
        <v>350000</v>
      </c>
    </row>
    <row r="1456" spans="2:8" s="13" customFormat="1" hidden="1" x14ac:dyDescent="0.15">
      <c r="B1456" s="15">
        <v>711010</v>
      </c>
      <c r="C1456" s="16" t="s">
        <v>149</v>
      </c>
      <c r="D1456" s="26">
        <v>43588</v>
      </c>
      <c r="E1456" s="16" t="s">
        <v>1012</v>
      </c>
      <c r="F1456" s="66">
        <v>15000</v>
      </c>
      <c r="G1456" s="17"/>
      <c r="H1456" s="18">
        <f t="shared" si="22"/>
        <v>15000</v>
      </c>
    </row>
    <row r="1457" spans="2:8" s="13" customFormat="1" hidden="1" x14ac:dyDescent="0.15">
      <c r="B1457" s="15">
        <v>811035</v>
      </c>
      <c r="C1457" s="16" t="s">
        <v>194</v>
      </c>
      <c r="D1457" s="26">
        <v>43588</v>
      </c>
      <c r="E1457" s="16" t="s">
        <v>782</v>
      </c>
      <c r="F1457" s="66">
        <v>271600</v>
      </c>
      <c r="G1457" s="17"/>
      <c r="H1457" s="18">
        <f t="shared" si="22"/>
        <v>271600</v>
      </c>
    </row>
    <row r="1458" spans="2:8" s="13" customFormat="1" hidden="1" x14ac:dyDescent="0.15">
      <c r="B1458" s="15">
        <v>112003</v>
      </c>
      <c r="C1458" s="16" t="s">
        <v>943</v>
      </c>
      <c r="D1458" s="26">
        <v>43588</v>
      </c>
      <c r="E1458" s="16" t="s">
        <v>678</v>
      </c>
      <c r="F1458" s="66"/>
      <c r="G1458" s="17">
        <v>-15000000</v>
      </c>
      <c r="H1458" s="18">
        <f t="shared" si="22"/>
        <v>-15000000</v>
      </c>
    </row>
    <row r="1459" spans="2:8" s="13" customFormat="1" hidden="1" x14ac:dyDescent="0.15">
      <c r="B1459" s="15">
        <v>811020</v>
      </c>
      <c r="C1459" s="16" t="s">
        <v>512</v>
      </c>
      <c r="D1459" s="26">
        <v>43588</v>
      </c>
      <c r="E1459" s="16" t="s">
        <v>1013</v>
      </c>
      <c r="F1459" s="66">
        <v>510000</v>
      </c>
      <c r="G1459" s="17"/>
      <c r="H1459" s="18">
        <f t="shared" si="22"/>
        <v>510000</v>
      </c>
    </row>
    <row r="1460" spans="2:8" s="13" customFormat="1" hidden="1" x14ac:dyDescent="0.15">
      <c r="B1460" s="15">
        <v>112003</v>
      </c>
      <c r="C1460" s="16" t="s">
        <v>943</v>
      </c>
      <c r="D1460" s="26">
        <v>43588</v>
      </c>
      <c r="E1460" s="16" t="s">
        <v>1013</v>
      </c>
      <c r="F1460" s="66"/>
      <c r="G1460" s="17">
        <v>-510000</v>
      </c>
      <c r="H1460" s="18">
        <f t="shared" si="22"/>
        <v>-510000</v>
      </c>
    </row>
    <row r="1461" spans="2:8" s="13" customFormat="1" hidden="1" x14ac:dyDescent="0.15">
      <c r="B1461" s="15">
        <v>912004</v>
      </c>
      <c r="C1461" s="16" t="s">
        <v>205</v>
      </c>
      <c r="D1461" s="26">
        <v>43588</v>
      </c>
      <c r="E1461" s="16" t="s">
        <v>951</v>
      </c>
      <c r="F1461" s="66">
        <v>5000</v>
      </c>
      <c r="G1461" s="17"/>
      <c r="H1461" s="18">
        <f t="shared" si="22"/>
        <v>5000</v>
      </c>
    </row>
    <row r="1462" spans="2:8" s="13" customFormat="1" hidden="1" x14ac:dyDescent="0.15">
      <c r="B1462" s="15">
        <v>112003</v>
      </c>
      <c r="C1462" s="16" t="s">
        <v>943</v>
      </c>
      <c r="D1462" s="26">
        <v>43588</v>
      </c>
      <c r="E1462" s="16" t="s">
        <v>951</v>
      </c>
      <c r="F1462" s="66"/>
      <c r="G1462" s="17">
        <v>-5000</v>
      </c>
      <c r="H1462" s="18">
        <f t="shared" si="22"/>
        <v>-5000</v>
      </c>
    </row>
    <row r="1463" spans="2:8" s="13" customFormat="1" hidden="1" x14ac:dyDescent="0.15">
      <c r="B1463" s="15">
        <v>112003</v>
      </c>
      <c r="C1463" s="16" t="s">
        <v>943</v>
      </c>
      <c r="D1463" s="26">
        <v>43591</v>
      </c>
      <c r="E1463" s="16" t="s">
        <v>1014</v>
      </c>
      <c r="F1463" s="66">
        <v>4030000</v>
      </c>
      <c r="G1463" s="17"/>
      <c r="H1463" s="18">
        <f t="shared" si="22"/>
        <v>4030000</v>
      </c>
    </row>
    <row r="1464" spans="2:8" s="13" customFormat="1" hidden="1" x14ac:dyDescent="0.15">
      <c r="B1464" s="15">
        <v>711001</v>
      </c>
      <c r="C1464" s="16" t="s">
        <v>175</v>
      </c>
      <c r="D1464" s="26">
        <v>43591</v>
      </c>
      <c r="E1464" s="16" t="s">
        <v>1014</v>
      </c>
      <c r="F1464" s="66"/>
      <c r="G1464" s="17">
        <v>-4030000</v>
      </c>
      <c r="H1464" s="18">
        <f t="shared" si="22"/>
        <v>-4030000</v>
      </c>
    </row>
    <row r="1465" spans="2:8" s="13" customFormat="1" hidden="1" x14ac:dyDescent="0.15">
      <c r="B1465" s="15">
        <v>112003</v>
      </c>
      <c r="C1465" s="16" t="s">
        <v>943</v>
      </c>
      <c r="D1465" s="26">
        <v>43591</v>
      </c>
      <c r="E1465" s="16" t="s">
        <v>1015</v>
      </c>
      <c r="F1465" s="66">
        <v>33187499</v>
      </c>
      <c r="G1465" s="17"/>
      <c r="H1465" s="18">
        <f t="shared" si="22"/>
        <v>33187499</v>
      </c>
    </row>
    <row r="1466" spans="2:8" s="13" customFormat="1" hidden="1" x14ac:dyDescent="0.15">
      <c r="B1466" s="15">
        <v>122001</v>
      </c>
      <c r="C1466" s="16" t="s">
        <v>18</v>
      </c>
      <c r="D1466" s="26">
        <v>43591</v>
      </c>
      <c r="E1466" s="16" t="s">
        <v>1015</v>
      </c>
      <c r="F1466" s="66"/>
      <c r="G1466" s="17">
        <v>-33187499</v>
      </c>
      <c r="H1466" s="18">
        <f t="shared" si="22"/>
        <v>-33187499</v>
      </c>
    </row>
    <row r="1467" spans="2:8" s="13" customFormat="1" hidden="1" x14ac:dyDescent="0.15">
      <c r="B1467" s="15">
        <v>142001</v>
      </c>
      <c r="C1467" s="16" t="s">
        <v>39</v>
      </c>
      <c r="D1467" s="26">
        <v>43591</v>
      </c>
      <c r="E1467" s="16" t="s">
        <v>1016</v>
      </c>
      <c r="F1467" s="66">
        <v>96309248</v>
      </c>
      <c r="G1467" s="17"/>
      <c r="H1467" s="18">
        <f t="shared" si="22"/>
        <v>96309248</v>
      </c>
    </row>
    <row r="1468" spans="2:8" s="13" customFormat="1" hidden="1" x14ac:dyDescent="0.15">
      <c r="B1468" s="15">
        <v>112003</v>
      </c>
      <c r="C1468" s="16" t="s">
        <v>943</v>
      </c>
      <c r="D1468" s="26">
        <v>43591</v>
      </c>
      <c r="E1468" s="16" t="s">
        <v>1016</v>
      </c>
      <c r="F1468" s="66"/>
      <c r="G1468" s="17">
        <v>-96309248</v>
      </c>
      <c r="H1468" s="18">
        <f t="shared" si="22"/>
        <v>-96309248</v>
      </c>
    </row>
    <row r="1469" spans="2:8" s="13" customFormat="1" hidden="1" x14ac:dyDescent="0.15">
      <c r="B1469" s="15">
        <v>912004</v>
      </c>
      <c r="C1469" s="16" t="s">
        <v>205</v>
      </c>
      <c r="D1469" s="26">
        <v>43591</v>
      </c>
      <c r="E1469" s="16" t="s">
        <v>1017</v>
      </c>
      <c r="F1469" s="66">
        <v>423400</v>
      </c>
      <c r="G1469" s="17"/>
      <c r="H1469" s="18">
        <f t="shared" si="22"/>
        <v>423400</v>
      </c>
    </row>
    <row r="1470" spans="2:8" s="13" customFormat="1" hidden="1" x14ac:dyDescent="0.15">
      <c r="B1470" s="15">
        <v>112003</v>
      </c>
      <c r="C1470" s="16" t="s">
        <v>943</v>
      </c>
      <c r="D1470" s="26">
        <v>43591</v>
      </c>
      <c r="E1470" s="16" t="s">
        <v>1017</v>
      </c>
      <c r="F1470" s="66"/>
      <c r="G1470" s="17">
        <v>-423400</v>
      </c>
      <c r="H1470" s="18">
        <f t="shared" si="22"/>
        <v>-423400</v>
      </c>
    </row>
    <row r="1471" spans="2:8" s="13" customFormat="1" hidden="1" x14ac:dyDescent="0.15">
      <c r="B1471" s="15">
        <v>711010</v>
      </c>
      <c r="C1471" s="16" t="s">
        <v>149</v>
      </c>
      <c r="D1471" s="26">
        <v>43591</v>
      </c>
      <c r="E1471" s="16" t="s">
        <v>1018</v>
      </c>
      <c r="F1471" s="66">
        <v>10297000</v>
      </c>
      <c r="G1471" s="17"/>
      <c r="H1471" s="18">
        <f t="shared" si="22"/>
        <v>10297000</v>
      </c>
    </row>
    <row r="1472" spans="2:8" s="13" customFormat="1" hidden="1" x14ac:dyDescent="0.15">
      <c r="B1472" s="15">
        <v>112003</v>
      </c>
      <c r="C1472" s="16" t="s">
        <v>943</v>
      </c>
      <c r="D1472" s="26">
        <v>43591</v>
      </c>
      <c r="E1472" s="16" t="s">
        <v>1018</v>
      </c>
      <c r="F1472" s="66"/>
      <c r="G1472" s="17">
        <v>-10297000</v>
      </c>
      <c r="H1472" s="18">
        <f t="shared" si="22"/>
        <v>-10297000</v>
      </c>
    </row>
    <row r="1473" spans="2:8" s="13" customFormat="1" hidden="1" x14ac:dyDescent="0.15">
      <c r="B1473" s="15">
        <v>711001</v>
      </c>
      <c r="C1473" s="16" t="s">
        <v>175</v>
      </c>
      <c r="D1473" s="26">
        <v>43592</v>
      </c>
      <c r="E1473" s="16" t="s">
        <v>950</v>
      </c>
      <c r="F1473" s="66">
        <v>4030000</v>
      </c>
      <c r="G1473" s="17"/>
      <c r="H1473" s="18">
        <f t="shared" si="22"/>
        <v>4030000</v>
      </c>
    </row>
    <row r="1474" spans="2:8" s="13" customFormat="1" hidden="1" x14ac:dyDescent="0.15">
      <c r="B1474" s="15">
        <v>112003</v>
      </c>
      <c r="C1474" s="16" t="s">
        <v>943</v>
      </c>
      <c r="D1474" s="26">
        <v>43592</v>
      </c>
      <c r="E1474" s="16" t="s">
        <v>950</v>
      </c>
      <c r="F1474" s="66"/>
      <c r="G1474" s="17">
        <v>-4030000</v>
      </c>
      <c r="H1474" s="18">
        <f t="shared" si="22"/>
        <v>-4030000</v>
      </c>
    </row>
    <row r="1475" spans="2:8" s="13" customFormat="1" hidden="1" x14ac:dyDescent="0.15">
      <c r="B1475" s="15">
        <v>112003</v>
      </c>
      <c r="C1475" s="16" t="s">
        <v>943</v>
      </c>
      <c r="D1475" s="26">
        <v>43592</v>
      </c>
      <c r="E1475" s="16" t="s">
        <v>1019</v>
      </c>
      <c r="F1475" s="66">
        <v>40000000</v>
      </c>
      <c r="G1475" s="17"/>
      <c r="H1475" s="18">
        <f t="shared" si="22"/>
        <v>40000000</v>
      </c>
    </row>
    <row r="1476" spans="2:8" s="13" customFormat="1" hidden="1" x14ac:dyDescent="0.15">
      <c r="B1476" s="15">
        <v>122001</v>
      </c>
      <c r="C1476" s="16" t="s">
        <v>18</v>
      </c>
      <c r="D1476" s="26">
        <v>43592</v>
      </c>
      <c r="E1476" s="16" t="s">
        <v>1019</v>
      </c>
      <c r="F1476" s="66"/>
      <c r="G1476" s="17">
        <v>-40000000</v>
      </c>
      <c r="H1476" s="18">
        <f t="shared" si="22"/>
        <v>-40000000</v>
      </c>
    </row>
    <row r="1477" spans="2:8" s="13" customFormat="1" hidden="1" x14ac:dyDescent="0.15">
      <c r="B1477" s="15">
        <v>142001</v>
      </c>
      <c r="C1477" s="16" t="s">
        <v>39</v>
      </c>
      <c r="D1477" s="26">
        <v>43592</v>
      </c>
      <c r="E1477" s="16" t="s">
        <v>1020</v>
      </c>
      <c r="F1477" s="66">
        <v>98464886</v>
      </c>
      <c r="G1477" s="17"/>
      <c r="H1477" s="18">
        <f t="shared" si="22"/>
        <v>98464886</v>
      </c>
    </row>
    <row r="1478" spans="2:8" s="13" customFormat="1" hidden="1" x14ac:dyDescent="0.15">
      <c r="B1478" s="15">
        <v>112003</v>
      </c>
      <c r="C1478" s="16" t="s">
        <v>943</v>
      </c>
      <c r="D1478" s="26">
        <v>43592</v>
      </c>
      <c r="E1478" s="16" t="s">
        <v>1020</v>
      </c>
      <c r="F1478" s="66"/>
      <c r="G1478" s="17">
        <v>-98464886</v>
      </c>
      <c r="H1478" s="18">
        <f t="shared" si="22"/>
        <v>-98464886</v>
      </c>
    </row>
    <row r="1479" spans="2:8" s="13" customFormat="1" hidden="1" x14ac:dyDescent="0.15">
      <c r="B1479" s="15">
        <v>912004</v>
      </c>
      <c r="C1479" s="16" t="s">
        <v>205</v>
      </c>
      <c r="D1479" s="26">
        <v>43592</v>
      </c>
      <c r="E1479" s="16" t="s">
        <v>1017</v>
      </c>
      <c r="F1479" s="66">
        <v>392950</v>
      </c>
      <c r="G1479" s="17"/>
      <c r="H1479" s="18">
        <f t="shared" si="22"/>
        <v>392950</v>
      </c>
    </row>
    <row r="1480" spans="2:8" s="13" customFormat="1" hidden="1" x14ac:dyDescent="0.15">
      <c r="B1480" s="15">
        <v>112003</v>
      </c>
      <c r="C1480" s="16" t="s">
        <v>943</v>
      </c>
      <c r="D1480" s="26">
        <v>43592</v>
      </c>
      <c r="E1480" s="16" t="s">
        <v>1017</v>
      </c>
      <c r="F1480" s="66"/>
      <c r="G1480" s="17">
        <v>-392950</v>
      </c>
      <c r="H1480" s="18">
        <f t="shared" si="22"/>
        <v>-392950</v>
      </c>
    </row>
    <row r="1481" spans="2:8" s="13" customFormat="1" hidden="1" x14ac:dyDescent="0.15">
      <c r="B1481" s="15">
        <v>112003</v>
      </c>
      <c r="C1481" s="16" t="s">
        <v>943</v>
      </c>
      <c r="D1481" s="26">
        <v>43592</v>
      </c>
      <c r="E1481" s="16" t="s">
        <v>1021</v>
      </c>
      <c r="F1481" s="66">
        <v>500000</v>
      </c>
      <c r="G1481" s="17"/>
      <c r="H1481" s="18">
        <f t="shared" si="22"/>
        <v>500000</v>
      </c>
    </row>
    <row r="1482" spans="2:8" s="13" customFormat="1" hidden="1" x14ac:dyDescent="0.15">
      <c r="B1482" s="15">
        <v>911004</v>
      </c>
      <c r="C1482" s="16" t="s">
        <v>200</v>
      </c>
      <c r="D1482" s="26">
        <v>43592</v>
      </c>
      <c r="E1482" s="16" t="s">
        <v>1021</v>
      </c>
      <c r="F1482" s="66"/>
      <c r="G1482" s="17">
        <v>-500000</v>
      </c>
      <c r="H1482" s="18">
        <f t="shared" si="22"/>
        <v>-500000</v>
      </c>
    </row>
    <row r="1483" spans="2:8" s="13" customFormat="1" hidden="1" x14ac:dyDescent="0.15">
      <c r="B1483" s="15">
        <v>112003</v>
      </c>
      <c r="C1483" s="16" t="s">
        <v>943</v>
      </c>
      <c r="D1483" s="26">
        <v>43592</v>
      </c>
      <c r="E1483" s="16" t="s">
        <v>1022</v>
      </c>
      <c r="F1483" s="66">
        <v>100000000</v>
      </c>
      <c r="G1483" s="17"/>
      <c r="H1483" s="18">
        <f t="shared" si="22"/>
        <v>100000000</v>
      </c>
    </row>
    <row r="1484" spans="2:8" s="13" customFormat="1" hidden="1" x14ac:dyDescent="0.15">
      <c r="B1484" s="15">
        <v>112001</v>
      </c>
      <c r="C1484" s="16" t="s">
        <v>9</v>
      </c>
      <c r="D1484" s="26">
        <v>43592</v>
      </c>
      <c r="E1484" s="16" t="s">
        <v>1022</v>
      </c>
      <c r="F1484" s="66"/>
      <c r="G1484" s="17">
        <v>-100000000</v>
      </c>
      <c r="H1484" s="18">
        <f t="shared" si="22"/>
        <v>-100000000</v>
      </c>
    </row>
    <row r="1485" spans="2:8" s="13" customFormat="1" hidden="1" x14ac:dyDescent="0.15">
      <c r="B1485" s="15">
        <v>112003</v>
      </c>
      <c r="C1485" s="16" t="s">
        <v>943</v>
      </c>
      <c r="D1485" s="26">
        <v>43592</v>
      </c>
      <c r="E1485" s="16" t="s">
        <v>1023</v>
      </c>
      <c r="F1485" s="66">
        <v>41465250</v>
      </c>
      <c r="G1485" s="17"/>
      <c r="H1485" s="18">
        <f t="shared" si="22"/>
        <v>41465250</v>
      </c>
    </row>
    <row r="1486" spans="2:8" s="13" customFormat="1" hidden="1" x14ac:dyDescent="0.15">
      <c r="B1486" s="15">
        <v>122001</v>
      </c>
      <c r="C1486" s="16" t="s">
        <v>18</v>
      </c>
      <c r="D1486" s="26">
        <v>43592</v>
      </c>
      <c r="E1486" s="16" t="s">
        <v>1023</v>
      </c>
      <c r="F1486" s="66"/>
      <c r="G1486" s="17">
        <v>-41465250</v>
      </c>
      <c r="H1486" s="18">
        <f t="shared" si="22"/>
        <v>-41465250</v>
      </c>
    </row>
    <row r="1487" spans="2:8" s="13" customFormat="1" hidden="1" x14ac:dyDescent="0.15">
      <c r="B1487" s="15">
        <v>811013</v>
      </c>
      <c r="C1487" s="16" t="s">
        <v>152</v>
      </c>
      <c r="D1487" s="26">
        <v>43592</v>
      </c>
      <c r="E1487" s="16" t="s">
        <v>1024</v>
      </c>
      <c r="F1487" s="66">
        <v>10350000</v>
      </c>
      <c r="G1487" s="17"/>
      <c r="H1487" s="18">
        <f t="shared" si="22"/>
        <v>10350000</v>
      </c>
    </row>
    <row r="1488" spans="2:8" s="13" customFormat="1" hidden="1" x14ac:dyDescent="0.15">
      <c r="B1488" s="15">
        <v>112003</v>
      </c>
      <c r="C1488" s="16" t="s">
        <v>943</v>
      </c>
      <c r="D1488" s="26">
        <v>43592</v>
      </c>
      <c r="E1488" s="16" t="s">
        <v>1024</v>
      </c>
      <c r="F1488" s="66"/>
      <c r="G1488" s="17">
        <v>-10350000</v>
      </c>
      <c r="H1488" s="18">
        <f t="shared" si="22"/>
        <v>-10350000</v>
      </c>
    </row>
    <row r="1489" spans="2:8" s="13" customFormat="1" hidden="1" x14ac:dyDescent="0.15">
      <c r="B1489" s="15">
        <v>112003</v>
      </c>
      <c r="C1489" s="16" t="s">
        <v>943</v>
      </c>
      <c r="D1489" s="26">
        <v>43592</v>
      </c>
      <c r="E1489" s="16" t="s">
        <v>593</v>
      </c>
      <c r="F1489" s="66">
        <v>11837250</v>
      </c>
      <c r="G1489" s="17"/>
      <c r="H1489" s="18">
        <f t="shared" si="22"/>
        <v>11837250</v>
      </c>
    </row>
    <row r="1490" spans="2:8" s="13" customFormat="1" hidden="1" x14ac:dyDescent="0.15">
      <c r="B1490" s="15">
        <v>122001</v>
      </c>
      <c r="C1490" s="16" t="s">
        <v>18</v>
      </c>
      <c r="D1490" s="26">
        <v>43592</v>
      </c>
      <c r="E1490" s="16" t="s">
        <v>593</v>
      </c>
      <c r="F1490" s="66"/>
      <c r="G1490" s="17">
        <v>-11837250</v>
      </c>
      <c r="H1490" s="18">
        <f t="shared" si="22"/>
        <v>-11837250</v>
      </c>
    </row>
    <row r="1491" spans="2:8" s="13" customFormat="1" hidden="1" x14ac:dyDescent="0.15">
      <c r="B1491" s="15">
        <v>811016</v>
      </c>
      <c r="C1491" s="16" t="s">
        <v>155</v>
      </c>
      <c r="D1491" s="26">
        <v>43593</v>
      </c>
      <c r="E1491" s="16" t="s">
        <v>1025</v>
      </c>
      <c r="F1491" s="66">
        <v>835000</v>
      </c>
      <c r="G1491" s="17"/>
      <c r="H1491" s="18">
        <f t="shared" si="22"/>
        <v>835000</v>
      </c>
    </row>
    <row r="1492" spans="2:8" s="13" customFormat="1" hidden="1" x14ac:dyDescent="0.15">
      <c r="B1492" s="15">
        <v>112003</v>
      </c>
      <c r="C1492" s="16" t="s">
        <v>943</v>
      </c>
      <c r="D1492" s="26">
        <v>43593</v>
      </c>
      <c r="E1492" s="16" t="s">
        <v>1025</v>
      </c>
      <c r="F1492" s="66"/>
      <c r="G1492" s="17">
        <v>-835000</v>
      </c>
      <c r="H1492" s="18">
        <f t="shared" si="22"/>
        <v>-835000</v>
      </c>
    </row>
    <row r="1493" spans="2:8" s="13" customFormat="1" hidden="1" x14ac:dyDescent="0.15">
      <c r="B1493" s="15">
        <v>912004</v>
      </c>
      <c r="C1493" s="16" t="s">
        <v>205</v>
      </c>
      <c r="D1493" s="26">
        <v>43593</v>
      </c>
      <c r="E1493" s="16" t="s">
        <v>243</v>
      </c>
      <c r="F1493" s="66">
        <v>5000</v>
      </c>
      <c r="G1493" s="17"/>
      <c r="H1493" s="18">
        <f t="shared" si="22"/>
        <v>5000</v>
      </c>
    </row>
    <row r="1494" spans="2:8" s="13" customFormat="1" hidden="1" x14ac:dyDescent="0.15">
      <c r="B1494" s="15">
        <v>112003</v>
      </c>
      <c r="C1494" s="16" t="s">
        <v>943</v>
      </c>
      <c r="D1494" s="26">
        <v>43593</v>
      </c>
      <c r="E1494" s="16" t="s">
        <v>243</v>
      </c>
      <c r="F1494" s="66"/>
      <c r="G1494" s="17">
        <v>-5000</v>
      </c>
      <c r="H1494" s="18">
        <f t="shared" si="22"/>
        <v>-5000</v>
      </c>
    </row>
    <row r="1495" spans="2:8" s="13" customFormat="1" hidden="1" x14ac:dyDescent="0.15">
      <c r="B1495" s="15">
        <v>112003</v>
      </c>
      <c r="C1495" s="16" t="s">
        <v>943</v>
      </c>
      <c r="D1495" s="26">
        <v>43593</v>
      </c>
      <c r="E1495" s="16" t="s">
        <v>1026</v>
      </c>
      <c r="F1495" s="66">
        <v>682500</v>
      </c>
      <c r="G1495" s="17"/>
      <c r="H1495" s="18">
        <f t="shared" si="22"/>
        <v>682500</v>
      </c>
    </row>
    <row r="1496" spans="2:8" s="13" customFormat="1" hidden="1" x14ac:dyDescent="0.15">
      <c r="B1496" s="15">
        <v>122001</v>
      </c>
      <c r="C1496" s="16" t="s">
        <v>18</v>
      </c>
      <c r="D1496" s="26">
        <v>43593</v>
      </c>
      <c r="E1496" s="16" t="s">
        <v>1026</v>
      </c>
      <c r="F1496" s="66"/>
      <c r="G1496" s="17">
        <v>-682500</v>
      </c>
      <c r="H1496" s="18">
        <f t="shared" si="22"/>
        <v>-682500</v>
      </c>
    </row>
    <row r="1497" spans="2:8" s="13" customFormat="1" hidden="1" x14ac:dyDescent="0.15">
      <c r="B1497" s="15">
        <v>912004</v>
      </c>
      <c r="C1497" s="16" t="s">
        <v>205</v>
      </c>
      <c r="D1497" s="26">
        <v>43593</v>
      </c>
      <c r="E1497" s="16" t="s">
        <v>1027</v>
      </c>
      <c r="F1497" s="66">
        <v>25000</v>
      </c>
      <c r="G1497" s="17"/>
      <c r="H1497" s="18">
        <f t="shared" si="22"/>
        <v>25000</v>
      </c>
    </row>
    <row r="1498" spans="2:8" s="13" customFormat="1" hidden="1" x14ac:dyDescent="0.15">
      <c r="B1498" s="15">
        <v>112003</v>
      </c>
      <c r="C1498" s="16" t="s">
        <v>943</v>
      </c>
      <c r="D1498" s="26">
        <v>43593</v>
      </c>
      <c r="E1498" s="16" t="s">
        <v>1027</v>
      </c>
      <c r="F1498" s="66"/>
      <c r="G1498" s="17">
        <v>-25000</v>
      </c>
      <c r="H1498" s="18">
        <f t="shared" si="22"/>
        <v>-25000</v>
      </c>
    </row>
    <row r="1499" spans="2:8" s="13" customFormat="1" hidden="1" x14ac:dyDescent="0.15">
      <c r="B1499" s="15">
        <v>112003</v>
      </c>
      <c r="C1499" s="16" t="s">
        <v>943</v>
      </c>
      <c r="D1499" s="26">
        <v>43594</v>
      </c>
      <c r="E1499" s="16" t="s">
        <v>1023</v>
      </c>
      <c r="F1499" s="66">
        <v>12473998</v>
      </c>
      <c r="G1499" s="17"/>
      <c r="H1499" s="18">
        <f t="shared" si="22"/>
        <v>12473998</v>
      </c>
    </row>
    <row r="1500" spans="2:8" s="13" customFormat="1" hidden="1" x14ac:dyDescent="0.15">
      <c r="B1500" s="15">
        <v>122001</v>
      </c>
      <c r="C1500" s="16" t="s">
        <v>18</v>
      </c>
      <c r="D1500" s="26">
        <v>43594</v>
      </c>
      <c r="E1500" s="16" t="s">
        <v>1023</v>
      </c>
      <c r="F1500" s="66"/>
      <c r="G1500" s="17">
        <v>-12473998</v>
      </c>
      <c r="H1500" s="18">
        <f t="shared" si="22"/>
        <v>-12473998</v>
      </c>
    </row>
    <row r="1501" spans="2:8" s="13" customFormat="1" hidden="1" x14ac:dyDescent="0.15">
      <c r="B1501" s="15">
        <v>811013</v>
      </c>
      <c r="C1501" s="16" t="s">
        <v>152</v>
      </c>
      <c r="D1501" s="26">
        <v>43594</v>
      </c>
      <c r="E1501" s="16" t="s">
        <v>1024</v>
      </c>
      <c r="F1501" s="66">
        <v>4625000</v>
      </c>
      <c r="G1501" s="17"/>
      <c r="H1501" s="18">
        <f t="shared" si="22"/>
        <v>4625000</v>
      </c>
    </row>
    <row r="1502" spans="2:8" s="13" customFormat="1" hidden="1" x14ac:dyDescent="0.15">
      <c r="B1502" s="15">
        <v>112003</v>
      </c>
      <c r="C1502" s="16" t="s">
        <v>943</v>
      </c>
      <c r="D1502" s="26">
        <v>43594</v>
      </c>
      <c r="E1502" s="16" t="s">
        <v>1024</v>
      </c>
      <c r="F1502" s="66"/>
      <c r="G1502" s="17">
        <v>-4625000</v>
      </c>
      <c r="H1502" s="18">
        <f t="shared" si="22"/>
        <v>-4625000</v>
      </c>
    </row>
    <row r="1503" spans="2:8" s="13" customFormat="1" hidden="1" x14ac:dyDescent="0.15">
      <c r="B1503" s="15">
        <v>711034</v>
      </c>
      <c r="C1503" s="16" t="s">
        <v>183</v>
      </c>
      <c r="D1503" s="26">
        <v>43594</v>
      </c>
      <c r="E1503" s="16" t="s">
        <v>1028</v>
      </c>
      <c r="F1503" s="66">
        <v>4125000</v>
      </c>
      <c r="G1503" s="17"/>
      <c r="H1503" s="18">
        <f t="shared" si="22"/>
        <v>4125000</v>
      </c>
    </row>
    <row r="1504" spans="2:8" s="13" customFormat="1" hidden="1" x14ac:dyDescent="0.15">
      <c r="B1504" s="15">
        <v>112003</v>
      </c>
      <c r="C1504" s="16" t="s">
        <v>943</v>
      </c>
      <c r="D1504" s="26">
        <v>43594</v>
      </c>
      <c r="E1504" s="16" t="s">
        <v>1028</v>
      </c>
      <c r="F1504" s="66"/>
      <c r="G1504" s="17">
        <v>-4125000</v>
      </c>
      <c r="H1504" s="18">
        <f t="shared" ref="H1504:H1567" si="23">F1504+G1504</f>
        <v>-4125000</v>
      </c>
    </row>
    <row r="1505" spans="2:8" s="13" customFormat="1" hidden="1" x14ac:dyDescent="0.15">
      <c r="B1505" s="15">
        <v>112003</v>
      </c>
      <c r="C1505" s="16" t="s">
        <v>943</v>
      </c>
      <c r="D1505" s="26">
        <v>43594</v>
      </c>
      <c r="E1505" s="16" t="s">
        <v>1029</v>
      </c>
      <c r="F1505" s="66">
        <v>3672000</v>
      </c>
      <c r="G1505" s="17"/>
      <c r="H1505" s="18">
        <f t="shared" si="23"/>
        <v>3672000</v>
      </c>
    </row>
    <row r="1506" spans="2:8" s="13" customFormat="1" hidden="1" x14ac:dyDescent="0.15">
      <c r="B1506" s="15">
        <v>122001</v>
      </c>
      <c r="C1506" s="16" t="s">
        <v>18</v>
      </c>
      <c r="D1506" s="26">
        <v>43594</v>
      </c>
      <c r="E1506" s="16" t="s">
        <v>1029</v>
      </c>
      <c r="F1506" s="66"/>
      <c r="G1506" s="17">
        <v>-3672000</v>
      </c>
      <c r="H1506" s="18">
        <f t="shared" si="23"/>
        <v>-3672000</v>
      </c>
    </row>
    <row r="1507" spans="2:8" s="13" customFormat="1" hidden="1" x14ac:dyDescent="0.15">
      <c r="B1507" s="15">
        <v>112003</v>
      </c>
      <c r="C1507" s="16" t="s">
        <v>943</v>
      </c>
      <c r="D1507" s="26">
        <v>43594</v>
      </c>
      <c r="E1507" s="16" t="s">
        <v>1029</v>
      </c>
      <c r="F1507" s="66">
        <v>1917000</v>
      </c>
      <c r="G1507" s="17"/>
      <c r="H1507" s="18">
        <f t="shared" si="23"/>
        <v>1917000</v>
      </c>
    </row>
    <row r="1508" spans="2:8" s="13" customFormat="1" hidden="1" x14ac:dyDescent="0.15">
      <c r="B1508" s="15">
        <v>122001</v>
      </c>
      <c r="C1508" s="16" t="s">
        <v>18</v>
      </c>
      <c r="D1508" s="26">
        <v>43594</v>
      </c>
      <c r="E1508" s="16" t="s">
        <v>1029</v>
      </c>
      <c r="F1508" s="66"/>
      <c r="G1508" s="17">
        <v>-1917000</v>
      </c>
      <c r="H1508" s="18">
        <f t="shared" si="23"/>
        <v>-1917000</v>
      </c>
    </row>
    <row r="1509" spans="2:8" s="13" customFormat="1" hidden="1" x14ac:dyDescent="0.15">
      <c r="B1509" s="15">
        <v>112003</v>
      </c>
      <c r="C1509" s="16" t="s">
        <v>943</v>
      </c>
      <c r="D1509" s="26">
        <v>43595</v>
      </c>
      <c r="E1509" s="16" t="s">
        <v>1030</v>
      </c>
      <c r="F1509" s="66">
        <v>101000000</v>
      </c>
      <c r="G1509" s="17"/>
      <c r="H1509" s="18">
        <f t="shared" si="23"/>
        <v>101000000</v>
      </c>
    </row>
    <row r="1510" spans="2:8" s="13" customFormat="1" hidden="1" x14ac:dyDescent="0.15">
      <c r="B1510" s="15">
        <v>122001</v>
      </c>
      <c r="C1510" s="16" t="s">
        <v>18</v>
      </c>
      <c r="D1510" s="26">
        <v>43595</v>
      </c>
      <c r="E1510" s="16" t="s">
        <v>1030</v>
      </c>
      <c r="F1510" s="66"/>
      <c r="G1510" s="17">
        <v>-101000000</v>
      </c>
      <c r="H1510" s="18">
        <f t="shared" si="23"/>
        <v>-101000000</v>
      </c>
    </row>
    <row r="1511" spans="2:8" s="13" customFormat="1" hidden="1" x14ac:dyDescent="0.15">
      <c r="B1511" s="15">
        <v>112003</v>
      </c>
      <c r="C1511" s="16" t="s">
        <v>943</v>
      </c>
      <c r="D1511" s="26">
        <v>43595</v>
      </c>
      <c r="E1511" s="16" t="s">
        <v>1031</v>
      </c>
      <c r="F1511" s="66">
        <v>6825000</v>
      </c>
      <c r="G1511" s="17"/>
      <c r="H1511" s="18">
        <f t="shared" si="23"/>
        <v>6825000</v>
      </c>
    </row>
    <row r="1512" spans="2:8" s="13" customFormat="1" hidden="1" x14ac:dyDescent="0.15">
      <c r="B1512" s="15">
        <v>122001</v>
      </c>
      <c r="C1512" s="16" t="s">
        <v>18</v>
      </c>
      <c r="D1512" s="26">
        <v>43595</v>
      </c>
      <c r="E1512" s="16" t="s">
        <v>1031</v>
      </c>
      <c r="F1512" s="66"/>
      <c r="G1512" s="17">
        <v>-6825000</v>
      </c>
      <c r="H1512" s="18">
        <f t="shared" si="23"/>
        <v>-6825000</v>
      </c>
    </row>
    <row r="1513" spans="2:8" s="13" customFormat="1" hidden="1" x14ac:dyDescent="0.15">
      <c r="B1513" s="15">
        <v>213002</v>
      </c>
      <c r="C1513" s="16" t="s">
        <v>669</v>
      </c>
      <c r="D1513" s="26">
        <v>43595</v>
      </c>
      <c r="E1513" s="16" t="s">
        <v>1032</v>
      </c>
      <c r="F1513" s="66">
        <v>15875000</v>
      </c>
      <c r="G1513" s="17"/>
      <c r="H1513" s="18">
        <f t="shared" si="23"/>
        <v>15875000</v>
      </c>
    </row>
    <row r="1514" spans="2:8" s="13" customFormat="1" hidden="1" x14ac:dyDescent="0.15">
      <c r="B1514" s="15">
        <v>112003</v>
      </c>
      <c r="C1514" s="16" t="s">
        <v>943</v>
      </c>
      <c r="D1514" s="26">
        <v>43595</v>
      </c>
      <c r="E1514" s="16" t="s">
        <v>1032</v>
      </c>
      <c r="F1514" s="66"/>
      <c r="G1514" s="17">
        <v>-15875000</v>
      </c>
      <c r="H1514" s="18">
        <f t="shared" si="23"/>
        <v>-15875000</v>
      </c>
    </row>
    <row r="1515" spans="2:8" s="13" customFormat="1" hidden="1" x14ac:dyDescent="0.15">
      <c r="B1515" s="15">
        <v>711034</v>
      </c>
      <c r="C1515" s="16" t="s">
        <v>183</v>
      </c>
      <c r="D1515" s="26">
        <v>43595</v>
      </c>
      <c r="E1515" s="16" t="s">
        <v>1033</v>
      </c>
      <c r="F1515" s="66">
        <v>2082500</v>
      </c>
      <c r="G1515" s="17"/>
      <c r="H1515" s="18">
        <f t="shared" si="23"/>
        <v>2082500</v>
      </c>
    </row>
    <row r="1516" spans="2:8" s="13" customFormat="1" hidden="1" x14ac:dyDescent="0.15">
      <c r="B1516" s="15">
        <v>112003</v>
      </c>
      <c r="C1516" s="16" t="s">
        <v>943</v>
      </c>
      <c r="D1516" s="26">
        <v>43595</v>
      </c>
      <c r="E1516" s="16" t="s">
        <v>1033</v>
      </c>
      <c r="F1516" s="66"/>
      <c r="G1516" s="17">
        <v>-2082500</v>
      </c>
      <c r="H1516" s="18">
        <f t="shared" si="23"/>
        <v>-2082500</v>
      </c>
    </row>
    <row r="1517" spans="2:8" s="13" customFormat="1" hidden="1" x14ac:dyDescent="0.15">
      <c r="B1517" s="15">
        <v>711034</v>
      </c>
      <c r="C1517" s="16" t="s">
        <v>183</v>
      </c>
      <c r="D1517" s="26">
        <v>43595</v>
      </c>
      <c r="E1517" s="16" t="s">
        <v>1034</v>
      </c>
      <c r="F1517" s="66">
        <v>5528000</v>
      </c>
      <c r="G1517" s="17"/>
      <c r="H1517" s="18">
        <f t="shared" si="23"/>
        <v>5528000</v>
      </c>
    </row>
    <row r="1518" spans="2:8" s="13" customFormat="1" hidden="1" x14ac:dyDescent="0.15">
      <c r="B1518" s="15">
        <v>112003</v>
      </c>
      <c r="C1518" s="16" t="s">
        <v>943</v>
      </c>
      <c r="D1518" s="26">
        <v>43595</v>
      </c>
      <c r="E1518" s="16" t="s">
        <v>1034</v>
      </c>
      <c r="F1518" s="66"/>
      <c r="G1518" s="17">
        <v>-5528000</v>
      </c>
      <c r="H1518" s="18">
        <f t="shared" si="23"/>
        <v>-5528000</v>
      </c>
    </row>
    <row r="1519" spans="2:8" s="13" customFormat="1" hidden="1" x14ac:dyDescent="0.15">
      <c r="B1519" s="15">
        <v>711028</v>
      </c>
      <c r="C1519" s="16" t="s">
        <v>166</v>
      </c>
      <c r="D1519" s="26">
        <v>43595</v>
      </c>
      <c r="E1519" s="16" t="s">
        <v>1035</v>
      </c>
      <c r="F1519" s="66">
        <v>1475000</v>
      </c>
      <c r="G1519" s="17"/>
      <c r="H1519" s="18">
        <f t="shared" si="23"/>
        <v>1475000</v>
      </c>
    </row>
    <row r="1520" spans="2:8" s="13" customFormat="1" hidden="1" x14ac:dyDescent="0.15">
      <c r="B1520" s="15">
        <v>112003</v>
      </c>
      <c r="C1520" s="16" t="s">
        <v>943</v>
      </c>
      <c r="D1520" s="26">
        <v>43595</v>
      </c>
      <c r="E1520" s="16" t="s">
        <v>1035</v>
      </c>
      <c r="F1520" s="66"/>
      <c r="G1520" s="17">
        <v>-1475000</v>
      </c>
      <c r="H1520" s="18">
        <f t="shared" si="23"/>
        <v>-1475000</v>
      </c>
    </row>
    <row r="1521" spans="2:8" s="13" customFormat="1" hidden="1" x14ac:dyDescent="0.15">
      <c r="B1521" s="15">
        <v>711034</v>
      </c>
      <c r="C1521" s="16" t="s">
        <v>183</v>
      </c>
      <c r="D1521" s="26">
        <v>43595</v>
      </c>
      <c r="E1521" s="16" t="s">
        <v>1036</v>
      </c>
      <c r="F1521" s="66">
        <v>10000000</v>
      </c>
      <c r="G1521" s="17"/>
      <c r="H1521" s="18">
        <f t="shared" si="23"/>
        <v>10000000</v>
      </c>
    </row>
    <row r="1522" spans="2:8" s="13" customFormat="1" hidden="1" x14ac:dyDescent="0.15">
      <c r="B1522" s="15">
        <v>112003</v>
      </c>
      <c r="C1522" s="16" t="s">
        <v>943</v>
      </c>
      <c r="D1522" s="26">
        <v>43595</v>
      </c>
      <c r="E1522" s="16" t="s">
        <v>1036</v>
      </c>
      <c r="F1522" s="66"/>
      <c r="G1522" s="17">
        <v>-10000000</v>
      </c>
      <c r="H1522" s="18">
        <f t="shared" si="23"/>
        <v>-10000000</v>
      </c>
    </row>
    <row r="1523" spans="2:8" s="13" customFormat="1" hidden="1" x14ac:dyDescent="0.15">
      <c r="B1523" s="15">
        <v>112005</v>
      </c>
      <c r="C1523" s="16" t="s">
        <v>1218</v>
      </c>
      <c r="D1523" s="26">
        <v>43595</v>
      </c>
      <c r="E1523" s="16" t="s">
        <v>1037</v>
      </c>
      <c r="F1523" s="66">
        <v>5100000</v>
      </c>
      <c r="G1523" s="17"/>
      <c r="H1523" s="18">
        <f t="shared" si="23"/>
        <v>5100000</v>
      </c>
    </row>
    <row r="1524" spans="2:8" s="13" customFormat="1" hidden="1" x14ac:dyDescent="0.15">
      <c r="B1524" s="15">
        <v>112003</v>
      </c>
      <c r="C1524" s="16" t="s">
        <v>943</v>
      </c>
      <c r="D1524" s="26">
        <v>43595</v>
      </c>
      <c r="E1524" s="16" t="s">
        <v>1037</v>
      </c>
      <c r="F1524" s="66"/>
      <c r="G1524" s="17">
        <v>-5100000</v>
      </c>
      <c r="H1524" s="18">
        <f t="shared" si="23"/>
        <v>-5100000</v>
      </c>
    </row>
    <row r="1525" spans="2:8" s="13" customFormat="1" hidden="1" x14ac:dyDescent="0.15">
      <c r="B1525" s="15">
        <v>912004</v>
      </c>
      <c r="C1525" s="16" t="s">
        <v>205</v>
      </c>
      <c r="D1525" s="26">
        <v>43595</v>
      </c>
      <c r="E1525" s="16" t="s">
        <v>243</v>
      </c>
      <c r="F1525" s="66">
        <v>5000</v>
      </c>
      <c r="G1525" s="17"/>
      <c r="H1525" s="18">
        <f t="shared" si="23"/>
        <v>5000</v>
      </c>
    </row>
    <row r="1526" spans="2:8" s="13" customFormat="1" hidden="1" x14ac:dyDescent="0.15">
      <c r="B1526" s="15">
        <v>112003</v>
      </c>
      <c r="C1526" s="16" t="s">
        <v>943</v>
      </c>
      <c r="D1526" s="26">
        <v>43595</v>
      </c>
      <c r="E1526" s="16" t="s">
        <v>243</v>
      </c>
      <c r="F1526" s="66"/>
      <c r="G1526" s="17">
        <v>-5000</v>
      </c>
      <c r="H1526" s="18">
        <f t="shared" si="23"/>
        <v>-5000</v>
      </c>
    </row>
    <row r="1527" spans="2:8" s="13" customFormat="1" hidden="1" x14ac:dyDescent="0.15">
      <c r="B1527" s="15">
        <v>611034</v>
      </c>
      <c r="C1527" s="16" t="s">
        <v>172</v>
      </c>
      <c r="D1527" s="26">
        <v>43595</v>
      </c>
      <c r="E1527" s="16" t="s">
        <v>1038</v>
      </c>
      <c r="F1527" s="66">
        <v>12078910</v>
      </c>
      <c r="G1527" s="17"/>
      <c r="H1527" s="18">
        <f t="shared" si="23"/>
        <v>12078910</v>
      </c>
    </row>
    <row r="1528" spans="2:8" s="13" customFormat="1" hidden="1" x14ac:dyDescent="0.15">
      <c r="B1528" s="15">
        <v>112003</v>
      </c>
      <c r="C1528" s="16" t="s">
        <v>943</v>
      </c>
      <c r="D1528" s="26">
        <v>43595</v>
      </c>
      <c r="E1528" s="16" t="s">
        <v>1038</v>
      </c>
      <c r="F1528" s="66"/>
      <c r="G1528" s="17">
        <v>-12078910</v>
      </c>
      <c r="H1528" s="18">
        <f t="shared" si="23"/>
        <v>-12078910</v>
      </c>
    </row>
    <row r="1529" spans="2:8" s="13" customFormat="1" hidden="1" x14ac:dyDescent="0.15">
      <c r="B1529" s="15">
        <v>611034</v>
      </c>
      <c r="C1529" s="16" t="s">
        <v>172</v>
      </c>
      <c r="D1529" s="26">
        <v>43595</v>
      </c>
      <c r="E1529" s="16" t="s">
        <v>1038</v>
      </c>
      <c r="F1529" s="66">
        <v>7618750</v>
      </c>
      <c r="G1529" s="17"/>
      <c r="H1529" s="18">
        <f t="shared" si="23"/>
        <v>7618750</v>
      </c>
    </row>
    <row r="1530" spans="2:8" s="13" customFormat="1" hidden="1" x14ac:dyDescent="0.15">
      <c r="B1530" s="15">
        <v>112003</v>
      </c>
      <c r="C1530" s="16" t="s">
        <v>943</v>
      </c>
      <c r="D1530" s="26">
        <v>43595</v>
      </c>
      <c r="E1530" s="16" t="s">
        <v>1038</v>
      </c>
      <c r="F1530" s="66"/>
      <c r="G1530" s="17">
        <v>-7618750</v>
      </c>
      <c r="H1530" s="18">
        <f t="shared" si="23"/>
        <v>-7618750</v>
      </c>
    </row>
    <row r="1531" spans="2:8" s="13" customFormat="1" hidden="1" x14ac:dyDescent="0.15">
      <c r="B1531" s="15">
        <v>611013</v>
      </c>
      <c r="C1531" s="16" t="s">
        <v>152</v>
      </c>
      <c r="D1531" s="26">
        <v>43595</v>
      </c>
      <c r="E1531" s="16" t="s">
        <v>1039</v>
      </c>
      <c r="F1531" s="66">
        <v>128000</v>
      </c>
      <c r="G1531" s="17"/>
      <c r="H1531" s="18">
        <f t="shared" si="23"/>
        <v>128000</v>
      </c>
    </row>
    <row r="1532" spans="2:8" s="13" customFormat="1" hidden="1" x14ac:dyDescent="0.15">
      <c r="B1532" s="15">
        <v>611003</v>
      </c>
      <c r="C1532" s="16" t="s">
        <v>142</v>
      </c>
      <c r="D1532" s="26">
        <v>43595</v>
      </c>
      <c r="E1532" s="16" t="s">
        <v>1040</v>
      </c>
      <c r="F1532" s="66">
        <v>216000</v>
      </c>
      <c r="G1532" s="17"/>
      <c r="H1532" s="18">
        <f t="shared" si="23"/>
        <v>216000</v>
      </c>
    </row>
    <row r="1533" spans="2:8" s="13" customFormat="1" hidden="1" x14ac:dyDescent="0.15">
      <c r="B1533" s="15">
        <v>611013</v>
      </c>
      <c r="C1533" s="16" t="s">
        <v>152</v>
      </c>
      <c r="D1533" s="26">
        <v>43595</v>
      </c>
      <c r="E1533" s="16" t="s">
        <v>1041</v>
      </c>
      <c r="F1533" s="66">
        <v>53600</v>
      </c>
      <c r="G1533" s="17"/>
      <c r="H1533" s="18">
        <f t="shared" si="23"/>
        <v>53600</v>
      </c>
    </row>
    <row r="1534" spans="2:8" s="13" customFormat="1" hidden="1" x14ac:dyDescent="0.15">
      <c r="B1534" s="15">
        <v>611003</v>
      </c>
      <c r="C1534" s="16" t="s">
        <v>142</v>
      </c>
      <c r="D1534" s="26">
        <v>43595</v>
      </c>
      <c r="E1534" s="16" t="s">
        <v>1042</v>
      </c>
      <c r="F1534" s="66">
        <v>115000</v>
      </c>
      <c r="G1534" s="17"/>
      <c r="H1534" s="18">
        <f t="shared" si="23"/>
        <v>115000</v>
      </c>
    </row>
    <row r="1535" spans="2:8" s="13" customFormat="1" hidden="1" x14ac:dyDescent="0.15">
      <c r="B1535" s="15">
        <v>611020</v>
      </c>
      <c r="C1535" s="16" t="s">
        <v>512</v>
      </c>
      <c r="D1535" s="26">
        <v>43595</v>
      </c>
      <c r="E1535" s="16" t="s">
        <v>1043</v>
      </c>
      <c r="F1535" s="66">
        <v>200000</v>
      </c>
      <c r="G1535" s="17"/>
      <c r="H1535" s="18">
        <f t="shared" si="23"/>
        <v>200000</v>
      </c>
    </row>
    <row r="1536" spans="2:8" s="13" customFormat="1" hidden="1" x14ac:dyDescent="0.15">
      <c r="B1536" s="15">
        <v>611012</v>
      </c>
      <c r="C1536" s="16" t="s">
        <v>151</v>
      </c>
      <c r="D1536" s="26">
        <v>43595</v>
      </c>
      <c r="E1536" s="16" t="s">
        <v>1044</v>
      </c>
      <c r="F1536" s="66">
        <v>990000</v>
      </c>
      <c r="G1536" s="17"/>
      <c r="H1536" s="18">
        <f t="shared" si="23"/>
        <v>990000</v>
      </c>
    </row>
    <row r="1537" spans="2:8" s="13" customFormat="1" hidden="1" x14ac:dyDescent="0.15">
      <c r="B1537" s="15">
        <v>611003</v>
      </c>
      <c r="C1537" s="16" t="s">
        <v>142</v>
      </c>
      <c r="D1537" s="26">
        <v>43595</v>
      </c>
      <c r="E1537" s="16" t="s">
        <v>1045</v>
      </c>
      <c r="F1537" s="66">
        <v>50000</v>
      </c>
      <c r="G1537" s="17"/>
      <c r="H1537" s="18">
        <f t="shared" si="23"/>
        <v>50000</v>
      </c>
    </row>
    <row r="1538" spans="2:8" s="13" customFormat="1" hidden="1" x14ac:dyDescent="0.15">
      <c r="B1538" s="15">
        <v>611013</v>
      </c>
      <c r="C1538" s="16" t="s">
        <v>152</v>
      </c>
      <c r="D1538" s="26">
        <v>43595</v>
      </c>
      <c r="E1538" s="16" t="s">
        <v>1046</v>
      </c>
      <c r="F1538" s="66">
        <v>13000</v>
      </c>
      <c r="G1538" s="17"/>
      <c r="H1538" s="18">
        <f t="shared" si="23"/>
        <v>13000</v>
      </c>
    </row>
    <row r="1539" spans="2:8" s="13" customFormat="1" hidden="1" x14ac:dyDescent="0.15">
      <c r="B1539" s="15">
        <v>611012</v>
      </c>
      <c r="C1539" s="16" t="s">
        <v>151</v>
      </c>
      <c r="D1539" s="26">
        <v>43595</v>
      </c>
      <c r="E1539" s="16" t="s">
        <v>1047</v>
      </c>
      <c r="F1539" s="66">
        <v>18000</v>
      </c>
      <c r="G1539" s="17"/>
      <c r="H1539" s="18">
        <f t="shared" si="23"/>
        <v>18000</v>
      </c>
    </row>
    <row r="1540" spans="2:8" s="13" customFormat="1" hidden="1" x14ac:dyDescent="0.15">
      <c r="B1540" s="15">
        <v>611003</v>
      </c>
      <c r="C1540" s="16" t="s">
        <v>142</v>
      </c>
      <c r="D1540" s="26">
        <v>43595</v>
      </c>
      <c r="E1540" s="16" t="s">
        <v>1048</v>
      </c>
      <c r="F1540" s="66">
        <v>30000</v>
      </c>
      <c r="G1540" s="17"/>
      <c r="H1540" s="18">
        <f t="shared" si="23"/>
        <v>30000</v>
      </c>
    </row>
    <row r="1541" spans="2:8" s="13" customFormat="1" hidden="1" x14ac:dyDescent="0.15">
      <c r="B1541" s="15">
        <v>611003</v>
      </c>
      <c r="C1541" s="16" t="s">
        <v>142</v>
      </c>
      <c r="D1541" s="26">
        <v>43595</v>
      </c>
      <c r="E1541" s="16" t="s">
        <v>1049</v>
      </c>
      <c r="F1541" s="66">
        <v>15000</v>
      </c>
      <c r="G1541" s="17"/>
      <c r="H1541" s="18">
        <f t="shared" si="23"/>
        <v>15000</v>
      </c>
    </row>
    <row r="1542" spans="2:8" s="13" customFormat="1" hidden="1" x14ac:dyDescent="0.15">
      <c r="B1542" s="15">
        <v>611003</v>
      </c>
      <c r="C1542" s="16" t="s">
        <v>142</v>
      </c>
      <c r="D1542" s="26">
        <v>43595</v>
      </c>
      <c r="E1542" s="16" t="s">
        <v>1050</v>
      </c>
      <c r="F1542" s="66">
        <v>10000</v>
      </c>
      <c r="G1542" s="17"/>
      <c r="H1542" s="18">
        <f t="shared" si="23"/>
        <v>10000</v>
      </c>
    </row>
    <row r="1543" spans="2:8" s="13" customFormat="1" hidden="1" x14ac:dyDescent="0.15">
      <c r="B1543" s="15">
        <v>611006</v>
      </c>
      <c r="C1543" s="16" t="s">
        <v>145</v>
      </c>
      <c r="D1543" s="26">
        <v>43595</v>
      </c>
      <c r="E1543" s="16" t="s">
        <v>1051</v>
      </c>
      <c r="F1543" s="66">
        <v>54100</v>
      </c>
      <c r="G1543" s="17"/>
      <c r="H1543" s="18">
        <f t="shared" si="23"/>
        <v>54100</v>
      </c>
    </row>
    <row r="1544" spans="2:8" s="13" customFormat="1" hidden="1" x14ac:dyDescent="0.15">
      <c r="B1544" s="15">
        <v>611003</v>
      </c>
      <c r="C1544" s="16" t="s">
        <v>142</v>
      </c>
      <c r="D1544" s="26">
        <v>43595</v>
      </c>
      <c r="E1544" s="16" t="s">
        <v>1052</v>
      </c>
      <c r="F1544" s="66">
        <v>200000</v>
      </c>
      <c r="G1544" s="17"/>
      <c r="H1544" s="18">
        <f t="shared" si="23"/>
        <v>200000</v>
      </c>
    </row>
    <row r="1545" spans="2:8" s="13" customFormat="1" hidden="1" x14ac:dyDescent="0.15">
      <c r="B1545" s="15">
        <v>611003</v>
      </c>
      <c r="C1545" s="16" t="s">
        <v>142</v>
      </c>
      <c r="D1545" s="26">
        <v>43595</v>
      </c>
      <c r="E1545" s="16" t="s">
        <v>1053</v>
      </c>
      <c r="F1545" s="66">
        <v>135000</v>
      </c>
      <c r="G1545" s="17"/>
      <c r="H1545" s="18">
        <f t="shared" si="23"/>
        <v>135000</v>
      </c>
    </row>
    <row r="1546" spans="2:8" s="13" customFormat="1" hidden="1" x14ac:dyDescent="0.15">
      <c r="B1546" s="15">
        <v>611003</v>
      </c>
      <c r="C1546" s="16" t="s">
        <v>142</v>
      </c>
      <c r="D1546" s="26">
        <v>43595</v>
      </c>
      <c r="E1546" s="16" t="s">
        <v>1054</v>
      </c>
      <c r="F1546" s="66">
        <v>394700</v>
      </c>
      <c r="G1546" s="17"/>
      <c r="H1546" s="18">
        <f t="shared" si="23"/>
        <v>394700</v>
      </c>
    </row>
    <row r="1547" spans="2:8" s="13" customFormat="1" hidden="1" x14ac:dyDescent="0.15">
      <c r="B1547" s="15">
        <v>112003</v>
      </c>
      <c r="C1547" s="16" t="s">
        <v>943</v>
      </c>
      <c r="D1547" s="26">
        <v>43595</v>
      </c>
      <c r="E1547" s="16" t="s">
        <v>1055</v>
      </c>
      <c r="F1547" s="66"/>
      <c r="G1547" s="17">
        <v>-2622400</v>
      </c>
      <c r="H1547" s="18">
        <f t="shared" si="23"/>
        <v>-2622400</v>
      </c>
    </row>
    <row r="1548" spans="2:8" s="13" customFormat="1" hidden="1" x14ac:dyDescent="0.15">
      <c r="B1548" s="15">
        <v>711010</v>
      </c>
      <c r="C1548" s="16" t="s">
        <v>149</v>
      </c>
      <c r="D1548" s="26">
        <v>43595</v>
      </c>
      <c r="E1548" s="16" t="s">
        <v>1056</v>
      </c>
      <c r="F1548" s="66">
        <v>1089500</v>
      </c>
      <c r="G1548" s="17"/>
      <c r="H1548" s="18">
        <f t="shared" si="23"/>
        <v>1089500</v>
      </c>
    </row>
    <row r="1549" spans="2:8" s="13" customFormat="1" hidden="1" x14ac:dyDescent="0.15">
      <c r="B1549" s="15">
        <v>112003</v>
      </c>
      <c r="C1549" s="16" t="s">
        <v>943</v>
      </c>
      <c r="D1549" s="26">
        <v>43595</v>
      </c>
      <c r="E1549" s="16" t="s">
        <v>1056</v>
      </c>
      <c r="F1549" s="66"/>
      <c r="G1549" s="17">
        <v>-1089500</v>
      </c>
      <c r="H1549" s="18">
        <f t="shared" si="23"/>
        <v>-1089500</v>
      </c>
    </row>
    <row r="1550" spans="2:8" s="13" customFormat="1" hidden="1" x14ac:dyDescent="0.15">
      <c r="B1550" s="15">
        <v>711011</v>
      </c>
      <c r="C1550" s="16" t="s">
        <v>150</v>
      </c>
      <c r="D1550" s="26">
        <v>43595</v>
      </c>
      <c r="E1550" s="16" t="s">
        <v>1057</v>
      </c>
      <c r="F1550" s="66">
        <v>6877257</v>
      </c>
      <c r="G1550" s="17"/>
      <c r="H1550" s="18">
        <f t="shared" si="23"/>
        <v>6877257</v>
      </c>
    </row>
    <row r="1551" spans="2:8" s="13" customFormat="1" hidden="1" x14ac:dyDescent="0.15">
      <c r="B1551" s="15">
        <v>611011</v>
      </c>
      <c r="C1551" s="16" t="s">
        <v>150</v>
      </c>
      <c r="D1551" s="26">
        <v>43595</v>
      </c>
      <c r="E1551" s="16" t="s">
        <v>1058</v>
      </c>
      <c r="F1551" s="66">
        <v>3370429</v>
      </c>
      <c r="G1551" s="17"/>
      <c r="H1551" s="18">
        <f t="shared" si="23"/>
        <v>3370429</v>
      </c>
    </row>
    <row r="1552" spans="2:8" s="13" customFormat="1" hidden="1" x14ac:dyDescent="0.15">
      <c r="B1552" s="15">
        <v>112003</v>
      </c>
      <c r="C1552" s="16" t="s">
        <v>943</v>
      </c>
      <c r="D1552" s="26">
        <v>43595</v>
      </c>
      <c r="E1552" s="16" t="s">
        <v>1059</v>
      </c>
      <c r="F1552" s="66"/>
      <c r="G1552" s="17">
        <v>-10247686</v>
      </c>
      <c r="H1552" s="18">
        <f t="shared" si="23"/>
        <v>-10247686</v>
      </c>
    </row>
    <row r="1553" spans="2:8" s="13" customFormat="1" hidden="1" x14ac:dyDescent="0.15">
      <c r="B1553" s="15">
        <v>711011</v>
      </c>
      <c r="C1553" s="16" t="s">
        <v>150</v>
      </c>
      <c r="D1553" s="26">
        <v>43595</v>
      </c>
      <c r="E1553" s="16" t="s">
        <v>1060</v>
      </c>
      <c r="F1553" s="66">
        <v>3751972</v>
      </c>
      <c r="G1553" s="17"/>
      <c r="H1553" s="18">
        <f t="shared" si="23"/>
        <v>3751972</v>
      </c>
    </row>
    <row r="1554" spans="2:8" s="13" customFormat="1" hidden="1" x14ac:dyDescent="0.15">
      <c r="B1554" s="15">
        <v>112003</v>
      </c>
      <c r="C1554" s="16" t="s">
        <v>943</v>
      </c>
      <c r="D1554" s="26">
        <v>43595</v>
      </c>
      <c r="E1554" s="16" t="s">
        <v>1060</v>
      </c>
      <c r="F1554" s="66"/>
      <c r="G1554" s="17">
        <v>-3751972</v>
      </c>
      <c r="H1554" s="18">
        <f t="shared" si="23"/>
        <v>-3751972</v>
      </c>
    </row>
    <row r="1555" spans="2:8" s="13" customFormat="1" hidden="1" x14ac:dyDescent="0.15">
      <c r="B1555" s="15">
        <v>811013</v>
      </c>
      <c r="C1555" s="16" t="s">
        <v>152</v>
      </c>
      <c r="D1555" s="26">
        <v>43595</v>
      </c>
      <c r="E1555" s="16" t="s">
        <v>1061</v>
      </c>
      <c r="F1555" s="66">
        <v>3422000</v>
      </c>
      <c r="G1555" s="17"/>
      <c r="H1555" s="18">
        <f t="shared" si="23"/>
        <v>3422000</v>
      </c>
    </row>
    <row r="1556" spans="2:8" s="13" customFormat="1" hidden="1" x14ac:dyDescent="0.15">
      <c r="B1556" s="15">
        <v>112003</v>
      </c>
      <c r="C1556" s="16" t="s">
        <v>943</v>
      </c>
      <c r="D1556" s="26">
        <v>43595</v>
      </c>
      <c r="E1556" s="16" t="s">
        <v>1061</v>
      </c>
      <c r="F1556" s="66"/>
      <c r="G1556" s="17">
        <v>-3422000</v>
      </c>
      <c r="H1556" s="18">
        <f t="shared" si="23"/>
        <v>-3422000</v>
      </c>
    </row>
    <row r="1557" spans="2:8" s="13" customFormat="1" hidden="1" x14ac:dyDescent="0.15">
      <c r="B1557" s="15">
        <v>112003</v>
      </c>
      <c r="C1557" s="16" t="s">
        <v>943</v>
      </c>
      <c r="D1557" s="26">
        <v>43595</v>
      </c>
      <c r="E1557" s="16" t="s">
        <v>1062</v>
      </c>
      <c r="F1557" s="66">
        <v>3505999</v>
      </c>
      <c r="G1557" s="17"/>
      <c r="H1557" s="18">
        <f t="shared" si="23"/>
        <v>3505999</v>
      </c>
    </row>
    <row r="1558" spans="2:8" s="13" customFormat="1" hidden="1" x14ac:dyDescent="0.15">
      <c r="B1558" s="15">
        <v>122001</v>
      </c>
      <c r="C1558" s="16" t="s">
        <v>18</v>
      </c>
      <c r="D1558" s="26">
        <v>43595</v>
      </c>
      <c r="E1558" s="16" t="s">
        <v>1062</v>
      </c>
      <c r="F1558" s="66"/>
      <c r="G1558" s="17">
        <v>-3505999</v>
      </c>
      <c r="H1558" s="18">
        <f t="shared" si="23"/>
        <v>-3505999</v>
      </c>
    </row>
    <row r="1559" spans="2:8" s="13" customFormat="1" hidden="1" x14ac:dyDescent="0.15">
      <c r="B1559" s="15">
        <v>112003</v>
      </c>
      <c r="C1559" s="16" t="s">
        <v>943</v>
      </c>
      <c r="D1559" s="26">
        <v>43595</v>
      </c>
      <c r="E1559" s="16" t="s">
        <v>1063</v>
      </c>
      <c r="F1559" s="66">
        <v>5100000</v>
      </c>
      <c r="G1559" s="17"/>
      <c r="H1559" s="18">
        <f t="shared" si="23"/>
        <v>5100000</v>
      </c>
    </row>
    <row r="1560" spans="2:8" s="13" customFormat="1" hidden="1" x14ac:dyDescent="0.15">
      <c r="B1560" s="15">
        <v>112004</v>
      </c>
      <c r="C1560" s="16" t="e">
        <v>#NAME?</v>
      </c>
      <c r="D1560" s="26">
        <v>43595</v>
      </c>
      <c r="E1560" s="16" t="s">
        <v>1063</v>
      </c>
      <c r="F1560" s="66"/>
      <c r="G1560" s="17">
        <v>-5100000</v>
      </c>
      <c r="H1560" s="18">
        <f t="shared" si="23"/>
        <v>-5100000</v>
      </c>
    </row>
    <row r="1561" spans="2:8" s="13" customFormat="1" hidden="1" x14ac:dyDescent="0.15">
      <c r="B1561" s="15">
        <v>112004</v>
      </c>
      <c r="C1561" s="16" t="e">
        <v>#NAME?</v>
      </c>
      <c r="D1561" s="26">
        <v>43598</v>
      </c>
      <c r="E1561" s="16" t="s">
        <v>1037</v>
      </c>
      <c r="F1561" s="66">
        <v>5100000</v>
      </c>
      <c r="G1561" s="17"/>
      <c r="H1561" s="18">
        <f t="shared" si="23"/>
        <v>5100000</v>
      </c>
    </row>
    <row r="1562" spans="2:8" s="13" customFormat="1" hidden="1" x14ac:dyDescent="0.15">
      <c r="B1562" s="15">
        <v>112003</v>
      </c>
      <c r="C1562" s="16" t="s">
        <v>943</v>
      </c>
      <c r="D1562" s="26">
        <v>43598</v>
      </c>
      <c r="E1562" s="16" t="s">
        <v>1037</v>
      </c>
      <c r="F1562" s="66"/>
      <c r="G1562" s="17">
        <v>-5100000</v>
      </c>
      <c r="H1562" s="18">
        <f t="shared" si="23"/>
        <v>-5100000</v>
      </c>
    </row>
    <row r="1563" spans="2:8" s="13" customFormat="1" hidden="1" x14ac:dyDescent="0.15">
      <c r="B1563" s="15">
        <v>912004</v>
      </c>
      <c r="C1563" s="16" t="s">
        <v>205</v>
      </c>
      <c r="D1563" s="26">
        <v>43598</v>
      </c>
      <c r="E1563" s="16" t="s">
        <v>243</v>
      </c>
      <c r="F1563" s="66">
        <v>5000</v>
      </c>
      <c r="G1563" s="17"/>
      <c r="H1563" s="18">
        <f t="shared" si="23"/>
        <v>5000</v>
      </c>
    </row>
    <row r="1564" spans="2:8" s="13" customFormat="1" hidden="1" x14ac:dyDescent="0.15">
      <c r="B1564" s="15">
        <v>112003</v>
      </c>
      <c r="C1564" s="16" t="s">
        <v>943</v>
      </c>
      <c r="D1564" s="26">
        <v>43598</v>
      </c>
      <c r="E1564" s="16" t="s">
        <v>243</v>
      </c>
      <c r="F1564" s="66"/>
      <c r="G1564" s="17">
        <v>-5000</v>
      </c>
      <c r="H1564" s="18">
        <f t="shared" si="23"/>
        <v>-5000</v>
      </c>
    </row>
    <row r="1565" spans="2:8" s="13" customFormat="1" hidden="1" x14ac:dyDescent="0.15">
      <c r="B1565" s="15">
        <v>112003</v>
      </c>
      <c r="C1565" s="16" t="s">
        <v>943</v>
      </c>
      <c r="D1565" s="26">
        <v>43598</v>
      </c>
      <c r="E1565" s="16" t="s">
        <v>1064</v>
      </c>
      <c r="F1565" s="66">
        <v>26622001</v>
      </c>
      <c r="G1565" s="17"/>
      <c r="H1565" s="18">
        <f t="shared" si="23"/>
        <v>26622001</v>
      </c>
    </row>
    <row r="1566" spans="2:8" s="13" customFormat="1" hidden="1" x14ac:dyDescent="0.15">
      <c r="B1566" s="15">
        <v>122001</v>
      </c>
      <c r="C1566" s="16" t="s">
        <v>18</v>
      </c>
      <c r="D1566" s="26">
        <v>43598</v>
      </c>
      <c r="E1566" s="16" t="s">
        <v>1064</v>
      </c>
      <c r="F1566" s="66"/>
      <c r="G1566" s="17">
        <v>-26622001</v>
      </c>
      <c r="H1566" s="18">
        <f t="shared" si="23"/>
        <v>-26622001</v>
      </c>
    </row>
    <row r="1567" spans="2:8" s="13" customFormat="1" hidden="1" x14ac:dyDescent="0.15">
      <c r="B1567" s="15">
        <v>112003</v>
      </c>
      <c r="C1567" s="16" t="s">
        <v>943</v>
      </c>
      <c r="D1567" s="26">
        <v>43598</v>
      </c>
      <c r="E1567" s="16" t="s">
        <v>1065</v>
      </c>
      <c r="F1567" s="66">
        <v>36638995</v>
      </c>
      <c r="G1567" s="17"/>
      <c r="H1567" s="18">
        <f t="shared" si="23"/>
        <v>36638995</v>
      </c>
    </row>
    <row r="1568" spans="2:8" s="13" customFormat="1" hidden="1" x14ac:dyDescent="0.15">
      <c r="B1568" s="15">
        <v>122001</v>
      </c>
      <c r="C1568" s="16" t="s">
        <v>18</v>
      </c>
      <c r="D1568" s="26">
        <v>43598</v>
      </c>
      <c r="E1568" s="16" t="s">
        <v>1065</v>
      </c>
      <c r="F1568" s="66"/>
      <c r="G1568" s="17">
        <v>-36638995</v>
      </c>
      <c r="H1568" s="18">
        <f t="shared" ref="H1568:H1631" si="24">F1568+G1568</f>
        <v>-36638995</v>
      </c>
    </row>
    <row r="1569" spans="2:8" s="13" customFormat="1" hidden="1" x14ac:dyDescent="0.15">
      <c r="B1569" s="15">
        <v>811020</v>
      </c>
      <c r="C1569" s="16" t="s">
        <v>512</v>
      </c>
      <c r="D1569" s="26">
        <v>43598</v>
      </c>
      <c r="E1569" s="16" t="s">
        <v>1066</v>
      </c>
      <c r="F1569" s="66">
        <v>5000000</v>
      </c>
      <c r="G1569" s="17"/>
      <c r="H1569" s="18">
        <f t="shared" si="24"/>
        <v>5000000</v>
      </c>
    </row>
    <row r="1570" spans="2:8" s="13" customFormat="1" hidden="1" x14ac:dyDescent="0.15">
      <c r="B1570" s="15">
        <v>112003</v>
      </c>
      <c r="C1570" s="16" t="s">
        <v>943</v>
      </c>
      <c r="D1570" s="26">
        <v>43598</v>
      </c>
      <c r="E1570" s="16" t="s">
        <v>1066</v>
      </c>
      <c r="F1570" s="66"/>
      <c r="G1570" s="17">
        <v>-5000000</v>
      </c>
      <c r="H1570" s="18">
        <f t="shared" si="24"/>
        <v>-5000000</v>
      </c>
    </row>
    <row r="1571" spans="2:8" s="13" customFormat="1" hidden="1" x14ac:dyDescent="0.15">
      <c r="B1571" s="15">
        <v>112003</v>
      </c>
      <c r="C1571" s="16" t="s">
        <v>943</v>
      </c>
      <c r="D1571" s="26">
        <v>43599</v>
      </c>
      <c r="E1571" s="16" t="s">
        <v>1067</v>
      </c>
      <c r="F1571" s="66">
        <v>44363246</v>
      </c>
      <c r="G1571" s="17"/>
      <c r="H1571" s="18">
        <f t="shared" si="24"/>
        <v>44363246</v>
      </c>
    </row>
    <row r="1572" spans="2:8" s="13" customFormat="1" hidden="1" x14ac:dyDescent="0.15">
      <c r="B1572" s="15">
        <v>122001</v>
      </c>
      <c r="C1572" s="16" t="s">
        <v>18</v>
      </c>
      <c r="D1572" s="26">
        <v>43599</v>
      </c>
      <c r="E1572" s="16" t="s">
        <v>1067</v>
      </c>
      <c r="F1572" s="66"/>
      <c r="G1572" s="17">
        <v>-44363246</v>
      </c>
      <c r="H1572" s="18">
        <f t="shared" si="24"/>
        <v>-44363246</v>
      </c>
    </row>
    <row r="1573" spans="2:8" s="13" customFormat="1" hidden="1" x14ac:dyDescent="0.15">
      <c r="B1573" s="15">
        <v>112003</v>
      </c>
      <c r="C1573" s="16" t="s">
        <v>943</v>
      </c>
      <c r="D1573" s="26">
        <v>43599</v>
      </c>
      <c r="E1573" s="16" t="s">
        <v>1068</v>
      </c>
      <c r="F1573" s="66">
        <v>53793850</v>
      </c>
      <c r="G1573" s="17"/>
      <c r="H1573" s="18">
        <f t="shared" si="24"/>
        <v>53793850</v>
      </c>
    </row>
    <row r="1574" spans="2:8" s="13" customFormat="1" hidden="1" x14ac:dyDescent="0.15">
      <c r="B1574" s="15">
        <v>122001</v>
      </c>
      <c r="C1574" s="16" t="s">
        <v>18</v>
      </c>
      <c r="D1574" s="26">
        <v>43599</v>
      </c>
      <c r="E1574" s="16" t="s">
        <v>1068</v>
      </c>
      <c r="F1574" s="66"/>
      <c r="G1574" s="17">
        <v>-53793850</v>
      </c>
      <c r="H1574" s="18">
        <f t="shared" si="24"/>
        <v>-53793850</v>
      </c>
    </row>
    <row r="1575" spans="2:8" s="13" customFormat="1" hidden="1" x14ac:dyDescent="0.15">
      <c r="B1575" s="15">
        <v>112003</v>
      </c>
      <c r="C1575" s="16" t="s">
        <v>943</v>
      </c>
      <c r="D1575" s="26">
        <v>43599</v>
      </c>
      <c r="E1575" s="16" t="s">
        <v>1069</v>
      </c>
      <c r="F1575" s="66">
        <v>2730000</v>
      </c>
      <c r="G1575" s="17"/>
      <c r="H1575" s="18">
        <f t="shared" si="24"/>
        <v>2730000</v>
      </c>
    </row>
    <row r="1576" spans="2:8" s="13" customFormat="1" hidden="1" x14ac:dyDescent="0.15">
      <c r="B1576" s="15">
        <v>122001</v>
      </c>
      <c r="C1576" s="16" t="s">
        <v>18</v>
      </c>
      <c r="D1576" s="26">
        <v>43599</v>
      </c>
      <c r="E1576" s="16" t="s">
        <v>1069</v>
      </c>
      <c r="F1576" s="66"/>
      <c r="G1576" s="17">
        <v>-2730000</v>
      </c>
      <c r="H1576" s="18">
        <f t="shared" si="24"/>
        <v>-2730000</v>
      </c>
    </row>
    <row r="1577" spans="2:8" s="13" customFormat="1" hidden="1" x14ac:dyDescent="0.15">
      <c r="B1577" s="15">
        <v>811008</v>
      </c>
      <c r="C1577" s="16" t="s">
        <v>147</v>
      </c>
      <c r="D1577" s="26">
        <v>43599</v>
      </c>
      <c r="E1577" s="16" t="s">
        <v>1070</v>
      </c>
      <c r="F1577" s="66">
        <v>3990000</v>
      </c>
      <c r="G1577" s="17"/>
      <c r="H1577" s="18">
        <f t="shared" si="24"/>
        <v>3990000</v>
      </c>
    </row>
    <row r="1578" spans="2:8" s="13" customFormat="1" hidden="1" x14ac:dyDescent="0.15">
      <c r="B1578" s="15">
        <v>112003</v>
      </c>
      <c r="C1578" s="16" t="s">
        <v>943</v>
      </c>
      <c r="D1578" s="26">
        <v>43599</v>
      </c>
      <c r="E1578" s="16" t="s">
        <v>1070</v>
      </c>
      <c r="F1578" s="66"/>
      <c r="G1578" s="17">
        <v>-3990000</v>
      </c>
      <c r="H1578" s="18">
        <f t="shared" si="24"/>
        <v>-3990000</v>
      </c>
    </row>
    <row r="1579" spans="2:8" s="13" customFormat="1" hidden="1" x14ac:dyDescent="0.15">
      <c r="B1579" s="15">
        <v>711005</v>
      </c>
      <c r="C1579" s="16" t="s">
        <v>144</v>
      </c>
      <c r="D1579" s="26">
        <v>43599</v>
      </c>
      <c r="E1579" s="16" t="s">
        <v>1071</v>
      </c>
      <c r="F1579" s="66">
        <v>18500000</v>
      </c>
      <c r="G1579" s="17"/>
      <c r="H1579" s="18">
        <f t="shared" si="24"/>
        <v>18500000</v>
      </c>
    </row>
    <row r="1580" spans="2:8" s="13" customFormat="1" hidden="1" x14ac:dyDescent="0.15">
      <c r="B1580" s="15">
        <v>112003</v>
      </c>
      <c r="C1580" s="16" t="s">
        <v>943</v>
      </c>
      <c r="D1580" s="26">
        <v>43599</v>
      </c>
      <c r="E1580" s="16" t="s">
        <v>1071</v>
      </c>
      <c r="F1580" s="66"/>
      <c r="G1580" s="17">
        <v>-18500000</v>
      </c>
      <c r="H1580" s="18">
        <f t="shared" si="24"/>
        <v>-18500000</v>
      </c>
    </row>
    <row r="1581" spans="2:8" s="13" customFormat="1" hidden="1" x14ac:dyDescent="0.15">
      <c r="B1581" s="15">
        <v>112003</v>
      </c>
      <c r="C1581" s="16" t="s">
        <v>943</v>
      </c>
      <c r="D1581" s="26">
        <v>43599</v>
      </c>
      <c r="E1581" s="16" t="s">
        <v>1072</v>
      </c>
      <c r="F1581" s="66">
        <v>101000000</v>
      </c>
      <c r="G1581" s="17"/>
      <c r="H1581" s="18">
        <f t="shared" si="24"/>
        <v>101000000</v>
      </c>
    </row>
    <row r="1582" spans="2:8" s="13" customFormat="1" hidden="1" x14ac:dyDescent="0.15">
      <c r="B1582" s="15">
        <v>122001</v>
      </c>
      <c r="C1582" s="16" t="s">
        <v>18</v>
      </c>
      <c r="D1582" s="26">
        <v>43599</v>
      </c>
      <c r="E1582" s="16" t="s">
        <v>1072</v>
      </c>
      <c r="F1582" s="66"/>
      <c r="G1582" s="17">
        <v>-101000000</v>
      </c>
      <c r="H1582" s="18">
        <f t="shared" si="24"/>
        <v>-101000000</v>
      </c>
    </row>
    <row r="1583" spans="2:8" s="13" customFormat="1" hidden="1" x14ac:dyDescent="0.15">
      <c r="B1583" s="15">
        <v>112003</v>
      </c>
      <c r="C1583" s="16" t="s">
        <v>943</v>
      </c>
      <c r="D1583" s="26">
        <v>43599</v>
      </c>
      <c r="E1583" s="16" t="s">
        <v>1073</v>
      </c>
      <c r="F1583" s="66">
        <v>21970002</v>
      </c>
      <c r="G1583" s="17"/>
      <c r="H1583" s="18">
        <f t="shared" si="24"/>
        <v>21970002</v>
      </c>
    </row>
    <row r="1584" spans="2:8" s="13" customFormat="1" hidden="1" x14ac:dyDescent="0.15">
      <c r="B1584" s="15">
        <v>122001</v>
      </c>
      <c r="C1584" s="16" t="s">
        <v>18</v>
      </c>
      <c r="D1584" s="26">
        <v>43599</v>
      </c>
      <c r="E1584" s="16" t="s">
        <v>1073</v>
      </c>
      <c r="F1584" s="66"/>
      <c r="G1584" s="17">
        <v>-21970002</v>
      </c>
      <c r="H1584" s="18">
        <f t="shared" si="24"/>
        <v>-21970002</v>
      </c>
    </row>
    <row r="1585" spans="2:8" s="13" customFormat="1" hidden="1" x14ac:dyDescent="0.15">
      <c r="B1585" s="15">
        <v>112003</v>
      </c>
      <c r="C1585" s="16" t="s">
        <v>943</v>
      </c>
      <c r="D1585" s="26">
        <v>43600</v>
      </c>
      <c r="E1585" s="16" t="s">
        <v>1074</v>
      </c>
      <c r="F1585" s="66">
        <v>13230000</v>
      </c>
      <c r="G1585" s="17"/>
      <c r="H1585" s="18">
        <f t="shared" si="24"/>
        <v>13230000</v>
      </c>
    </row>
    <row r="1586" spans="2:8" s="13" customFormat="1" hidden="1" x14ac:dyDescent="0.15">
      <c r="B1586" s="15">
        <v>122001</v>
      </c>
      <c r="C1586" s="16" t="s">
        <v>18</v>
      </c>
      <c r="D1586" s="26">
        <v>43600</v>
      </c>
      <c r="E1586" s="16" t="s">
        <v>1074</v>
      </c>
      <c r="F1586" s="66"/>
      <c r="G1586" s="17">
        <v>-13230000</v>
      </c>
      <c r="H1586" s="18">
        <f t="shared" si="24"/>
        <v>-13230000</v>
      </c>
    </row>
    <row r="1587" spans="2:8" s="13" customFormat="1" hidden="1" x14ac:dyDescent="0.15">
      <c r="B1587" s="15">
        <v>112003</v>
      </c>
      <c r="C1587" s="16" t="s">
        <v>943</v>
      </c>
      <c r="D1587" s="26">
        <v>43600</v>
      </c>
      <c r="E1587" s="16" t="s">
        <v>1075</v>
      </c>
      <c r="F1587" s="66">
        <v>83690000</v>
      </c>
      <c r="G1587" s="17"/>
      <c r="H1587" s="18">
        <f t="shared" si="24"/>
        <v>83690000</v>
      </c>
    </row>
    <row r="1588" spans="2:8" s="13" customFormat="1" hidden="1" x14ac:dyDescent="0.15">
      <c r="B1588" s="15">
        <v>122001</v>
      </c>
      <c r="C1588" s="16" t="s">
        <v>18</v>
      </c>
      <c r="D1588" s="26">
        <v>43600</v>
      </c>
      <c r="E1588" s="16" t="s">
        <v>1075</v>
      </c>
      <c r="F1588" s="66"/>
      <c r="G1588" s="17">
        <v>-83690000</v>
      </c>
      <c r="H1588" s="18">
        <f t="shared" si="24"/>
        <v>-83690000</v>
      </c>
    </row>
    <row r="1589" spans="2:8" s="13" customFormat="1" hidden="1" x14ac:dyDescent="0.15">
      <c r="B1589" s="15">
        <v>112003</v>
      </c>
      <c r="C1589" s="16" t="s">
        <v>943</v>
      </c>
      <c r="D1589" s="26">
        <v>43600</v>
      </c>
      <c r="E1589" s="16" t="s">
        <v>1076</v>
      </c>
      <c r="F1589" s="66">
        <v>2860000</v>
      </c>
      <c r="G1589" s="17"/>
      <c r="H1589" s="18">
        <f t="shared" si="24"/>
        <v>2860000</v>
      </c>
    </row>
    <row r="1590" spans="2:8" s="13" customFormat="1" hidden="1" x14ac:dyDescent="0.15">
      <c r="B1590" s="15">
        <v>122001</v>
      </c>
      <c r="C1590" s="16" t="s">
        <v>18</v>
      </c>
      <c r="D1590" s="26">
        <v>43600</v>
      </c>
      <c r="E1590" s="16" t="s">
        <v>1076</v>
      </c>
      <c r="F1590" s="66"/>
      <c r="G1590" s="17">
        <v>-2860000</v>
      </c>
      <c r="H1590" s="18">
        <f t="shared" si="24"/>
        <v>-2860000</v>
      </c>
    </row>
    <row r="1591" spans="2:8" s="13" customFormat="1" hidden="1" x14ac:dyDescent="0.15">
      <c r="B1591" s="15">
        <v>711004</v>
      </c>
      <c r="C1591" s="16" t="s">
        <v>143</v>
      </c>
      <c r="D1591" s="26">
        <v>43600</v>
      </c>
      <c r="E1591" s="16" t="s">
        <v>1077</v>
      </c>
      <c r="F1591" s="66">
        <v>3600000</v>
      </c>
      <c r="G1591" s="17"/>
      <c r="H1591" s="18">
        <f t="shared" si="24"/>
        <v>3600000</v>
      </c>
    </row>
    <row r="1592" spans="2:8" s="13" customFormat="1" hidden="1" x14ac:dyDescent="0.15">
      <c r="B1592" s="15">
        <v>711034</v>
      </c>
      <c r="C1592" s="16" t="s">
        <v>183</v>
      </c>
      <c r="D1592" s="26">
        <v>43600</v>
      </c>
      <c r="E1592" s="16" t="s">
        <v>1078</v>
      </c>
      <c r="F1592" s="66">
        <v>329000</v>
      </c>
      <c r="G1592" s="17"/>
      <c r="H1592" s="18">
        <f t="shared" si="24"/>
        <v>329000</v>
      </c>
    </row>
    <row r="1593" spans="2:8" s="13" customFormat="1" hidden="1" x14ac:dyDescent="0.15">
      <c r="B1593" s="15">
        <v>811012</v>
      </c>
      <c r="C1593" s="16" t="s">
        <v>151</v>
      </c>
      <c r="D1593" s="26">
        <v>43600</v>
      </c>
      <c r="E1593" s="16" t="s">
        <v>1079</v>
      </c>
      <c r="F1593" s="66">
        <v>190000</v>
      </c>
      <c r="G1593" s="17"/>
      <c r="H1593" s="18">
        <f t="shared" si="24"/>
        <v>190000</v>
      </c>
    </row>
    <row r="1594" spans="2:8" s="13" customFormat="1" hidden="1" x14ac:dyDescent="0.15">
      <c r="B1594" s="15">
        <v>711019</v>
      </c>
      <c r="C1594" s="16" t="s">
        <v>158</v>
      </c>
      <c r="D1594" s="26">
        <v>43600</v>
      </c>
      <c r="E1594" s="16" t="s">
        <v>1080</v>
      </c>
      <c r="F1594" s="66">
        <v>300000</v>
      </c>
      <c r="G1594" s="17"/>
      <c r="H1594" s="18">
        <f t="shared" si="24"/>
        <v>300000</v>
      </c>
    </row>
    <row r="1595" spans="2:8" s="13" customFormat="1" hidden="1" x14ac:dyDescent="0.15">
      <c r="B1595" s="15">
        <v>711002</v>
      </c>
      <c r="C1595" s="16" t="s">
        <v>670</v>
      </c>
      <c r="D1595" s="26">
        <v>43600</v>
      </c>
      <c r="E1595" s="16" t="s">
        <v>1081</v>
      </c>
      <c r="F1595" s="66">
        <v>90000</v>
      </c>
      <c r="G1595" s="17"/>
      <c r="H1595" s="18">
        <f t="shared" si="24"/>
        <v>90000</v>
      </c>
    </row>
    <row r="1596" spans="2:8" s="13" customFormat="1" hidden="1" x14ac:dyDescent="0.15">
      <c r="B1596" s="15">
        <v>711002</v>
      </c>
      <c r="C1596" s="16" t="s">
        <v>670</v>
      </c>
      <c r="D1596" s="26">
        <v>43600</v>
      </c>
      <c r="E1596" s="16" t="s">
        <v>1082</v>
      </c>
      <c r="F1596" s="66">
        <v>200000</v>
      </c>
      <c r="G1596" s="17"/>
      <c r="H1596" s="18">
        <f t="shared" si="24"/>
        <v>200000</v>
      </c>
    </row>
    <row r="1597" spans="2:8" s="13" customFormat="1" hidden="1" x14ac:dyDescent="0.15">
      <c r="B1597" s="15">
        <v>711010</v>
      </c>
      <c r="C1597" s="16" t="s">
        <v>149</v>
      </c>
      <c r="D1597" s="26">
        <v>43600</v>
      </c>
      <c r="E1597" s="16" t="s">
        <v>1083</v>
      </c>
      <c r="F1597" s="66">
        <v>50000</v>
      </c>
      <c r="G1597" s="17"/>
      <c r="H1597" s="18">
        <f t="shared" si="24"/>
        <v>50000</v>
      </c>
    </row>
    <row r="1598" spans="2:8" s="13" customFormat="1" hidden="1" x14ac:dyDescent="0.15">
      <c r="B1598" s="15">
        <v>811013</v>
      </c>
      <c r="C1598" s="16" t="s">
        <v>152</v>
      </c>
      <c r="D1598" s="26">
        <v>43600</v>
      </c>
      <c r="E1598" s="16" t="s">
        <v>1084</v>
      </c>
      <c r="F1598" s="66">
        <v>20000</v>
      </c>
      <c r="G1598" s="17"/>
      <c r="H1598" s="18">
        <f t="shared" si="24"/>
        <v>20000</v>
      </c>
    </row>
    <row r="1599" spans="2:8" s="13" customFormat="1" x14ac:dyDescent="0.15">
      <c r="B1599" s="15">
        <v>711012</v>
      </c>
      <c r="C1599" s="16" t="s">
        <v>151</v>
      </c>
      <c r="D1599" s="26">
        <v>43600</v>
      </c>
      <c r="E1599" s="16" t="s">
        <v>1085</v>
      </c>
      <c r="F1599" s="66">
        <v>73000</v>
      </c>
      <c r="G1599" s="17"/>
      <c r="H1599" s="18">
        <f t="shared" si="24"/>
        <v>73000</v>
      </c>
    </row>
    <row r="1600" spans="2:8" s="13" customFormat="1" hidden="1" x14ac:dyDescent="0.15">
      <c r="B1600" s="15">
        <v>711021</v>
      </c>
      <c r="C1600" s="16" t="s">
        <v>159</v>
      </c>
      <c r="D1600" s="26">
        <v>43600</v>
      </c>
      <c r="E1600" s="16" t="s">
        <v>1086</v>
      </c>
      <c r="F1600" s="66">
        <v>22000</v>
      </c>
      <c r="G1600" s="17"/>
      <c r="H1600" s="18">
        <f t="shared" si="24"/>
        <v>22000</v>
      </c>
    </row>
    <row r="1601" spans="2:8" s="13" customFormat="1" x14ac:dyDescent="0.15">
      <c r="B1601" s="15">
        <v>711012</v>
      </c>
      <c r="C1601" s="16" t="s">
        <v>151</v>
      </c>
      <c r="D1601" s="26">
        <v>43600</v>
      </c>
      <c r="E1601" s="16" t="s">
        <v>1087</v>
      </c>
      <c r="F1601" s="66">
        <v>12000</v>
      </c>
      <c r="G1601" s="17"/>
      <c r="H1601" s="18">
        <f t="shared" si="24"/>
        <v>12000</v>
      </c>
    </row>
    <row r="1602" spans="2:8" s="13" customFormat="1" hidden="1" x14ac:dyDescent="0.15">
      <c r="B1602" s="15">
        <v>711010</v>
      </c>
      <c r="C1602" s="16" t="s">
        <v>149</v>
      </c>
      <c r="D1602" s="26">
        <v>43600</v>
      </c>
      <c r="E1602" s="16" t="s">
        <v>1088</v>
      </c>
      <c r="F1602" s="66">
        <v>150000</v>
      </c>
      <c r="G1602" s="17"/>
      <c r="H1602" s="18">
        <f t="shared" si="24"/>
        <v>150000</v>
      </c>
    </row>
    <row r="1603" spans="2:8" s="13" customFormat="1" hidden="1" x14ac:dyDescent="0.15">
      <c r="B1603" s="15">
        <v>711010</v>
      </c>
      <c r="C1603" s="16" t="s">
        <v>149</v>
      </c>
      <c r="D1603" s="26">
        <v>43600</v>
      </c>
      <c r="E1603" s="16" t="s">
        <v>1089</v>
      </c>
      <c r="F1603" s="66">
        <v>15000</v>
      </c>
      <c r="G1603" s="17"/>
      <c r="H1603" s="18">
        <f t="shared" si="24"/>
        <v>15000</v>
      </c>
    </row>
    <row r="1604" spans="2:8" s="13" customFormat="1" hidden="1" x14ac:dyDescent="0.15">
      <c r="B1604" s="15">
        <v>711010</v>
      </c>
      <c r="C1604" s="16" t="s">
        <v>149</v>
      </c>
      <c r="D1604" s="26">
        <v>43600</v>
      </c>
      <c r="E1604" s="16" t="s">
        <v>1090</v>
      </c>
      <c r="F1604" s="66">
        <v>300000</v>
      </c>
      <c r="G1604" s="17"/>
      <c r="H1604" s="18">
        <f t="shared" si="24"/>
        <v>300000</v>
      </c>
    </row>
    <row r="1605" spans="2:8" s="13" customFormat="1" hidden="1" x14ac:dyDescent="0.15">
      <c r="B1605" s="15">
        <v>711010</v>
      </c>
      <c r="C1605" s="16" t="s">
        <v>149</v>
      </c>
      <c r="D1605" s="26">
        <v>43600</v>
      </c>
      <c r="E1605" s="16" t="s">
        <v>985</v>
      </c>
      <c r="F1605" s="66">
        <v>100000</v>
      </c>
      <c r="G1605" s="17"/>
      <c r="H1605" s="18">
        <f t="shared" si="24"/>
        <v>100000</v>
      </c>
    </row>
    <row r="1606" spans="2:8" s="13" customFormat="1" hidden="1" x14ac:dyDescent="0.15">
      <c r="B1606" s="15">
        <v>711010</v>
      </c>
      <c r="C1606" s="16" t="s">
        <v>149</v>
      </c>
      <c r="D1606" s="26">
        <v>43600</v>
      </c>
      <c r="E1606" s="16" t="s">
        <v>1091</v>
      </c>
      <c r="F1606" s="66">
        <v>4000</v>
      </c>
      <c r="G1606" s="17"/>
      <c r="H1606" s="18">
        <f t="shared" si="24"/>
        <v>4000</v>
      </c>
    </row>
    <row r="1607" spans="2:8" s="13" customFormat="1" hidden="1" x14ac:dyDescent="0.15">
      <c r="B1607" s="15">
        <v>711034</v>
      </c>
      <c r="C1607" s="16" t="s">
        <v>183</v>
      </c>
      <c r="D1607" s="26">
        <v>43600</v>
      </c>
      <c r="E1607" s="16" t="s">
        <v>1092</v>
      </c>
      <c r="F1607" s="66">
        <v>1208000</v>
      </c>
      <c r="G1607" s="17"/>
      <c r="H1607" s="18">
        <f t="shared" si="24"/>
        <v>1208000</v>
      </c>
    </row>
    <row r="1608" spans="2:8" s="13" customFormat="1" x14ac:dyDescent="0.15">
      <c r="B1608" s="15">
        <v>711012</v>
      </c>
      <c r="C1608" s="16" t="s">
        <v>151</v>
      </c>
      <c r="D1608" s="26">
        <v>43600</v>
      </c>
      <c r="E1608" s="16" t="s">
        <v>1093</v>
      </c>
      <c r="F1608" s="66">
        <v>90000</v>
      </c>
      <c r="G1608" s="17"/>
      <c r="H1608" s="18">
        <f t="shared" si="24"/>
        <v>90000</v>
      </c>
    </row>
    <row r="1609" spans="2:8" s="13" customFormat="1" x14ac:dyDescent="0.15">
      <c r="B1609" s="15">
        <v>711012</v>
      </c>
      <c r="C1609" s="16" t="s">
        <v>151</v>
      </c>
      <c r="D1609" s="26">
        <v>43600</v>
      </c>
      <c r="E1609" s="16" t="s">
        <v>1094</v>
      </c>
      <c r="F1609" s="66">
        <v>60000</v>
      </c>
      <c r="G1609" s="17"/>
      <c r="H1609" s="18">
        <f t="shared" si="24"/>
        <v>60000</v>
      </c>
    </row>
    <row r="1610" spans="2:8" s="13" customFormat="1" hidden="1" x14ac:dyDescent="0.15">
      <c r="B1610" s="15">
        <v>711013</v>
      </c>
      <c r="C1610" s="16" t="s">
        <v>152</v>
      </c>
      <c r="D1610" s="26">
        <v>43600</v>
      </c>
      <c r="E1610" s="16" t="s">
        <v>1095</v>
      </c>
      <c r="F1610" s="66">
        <v>24000</v>
      </c>
      <c r="G1610" s="17"/>
      <c r="H1610" s="18">
        <f t="shared" si="24"/>
        <v>24000</v>
      </c>
    </row>
    <row r="1611" spans="2:8" s="13" customFormat="1" hidden="1" x14ac:dyDescent="0.15">
      <c r="B1611" s="15">
        <v>711034</v>
      </c>
      <c r="C1611" s="16" t="s">
        <v>183</v>
      </c>
      <c r="D1611" s="26">
        <v>43600</v>
      </c>
      <c r="E1611" s="16" t="s">
        <v>1096</v>
      </c>
      <c r="F1611" s="66">
        <v>25000</v>
      </c>
      <c r="G1611" s="17"/>
      <c r="H1611" s="18">
        <f t="shared" si="24"/>
        <v>25000</v>
      </c>
    </row>
    <row r="1612" spans="2:8" s="13" customFormat="1" hidden="1" x14ac:dyDescent="0.15">
      <c r="B1612" s="15">
        <v>711004</v>
      </c>
      <c r="C1612" s="16" t="s">
        <v>143</v>
      </c>
      <c r="D1612" s="26">
        <v>43600</v>
      </c>
      <c r="E1612" s="16" t="s">
        <v>1097</v>
      </c>
      <c r="F1612" s="66">
        <v>78000</v>
      </c>
      <c r="G1612" s="17"/>
      <c r="H1612" s="18">
        <f t="shared" si="24"/>
        <v>78000</v>
      </c>
    </row>
    <row r="1613" spans="2:8" s="13" customFormat="1" hidden="1" x14ac:dyDescent="0.15">
      <c r="B1613" s="15">
        <v>711004</v>
      </c>
      <c r="C1613" s="16" t="s">
        <v>143</v>
      </c>
      <c r="D1613" s="26">
        <v>43600</v>
      </c>
      <c r="E1613" s="16" t="s">
        <v>1098</v>
      </c>
      <c r="F1613" s="66">
        <v>39000</v>
      </c>
      <c r="G1613" s="17"/>
      <c r="H1613" s="18">
        <f t="shared" si="24"/>
        <v>39000</v>
      </c>
    </row>
    <row r="1614" spans="2:8" s="13" customFormat="1" hidden="1" x14ac:dyDescent="0.15">
      <c r="B1614" s="15">
        <v>711004</v>
      </c>
      <c r="C1614" s="16" t="s">
        <v>143</v>
      </c>
      <c r="D1614" s="26">
        <v>43600</v>
      </c>
      <c r="E1614" s="16" t="s">
        <v>1099</v>
      </c>
      <c r="F1614" s="66">
        <v>78000</v>
      </c>
      <c r="G1614" s="17"/>
      <c r="H1614" s="18">
        <f t="shared" si="24"/>
        <v>78000</v>
      </c>
    </row>
    <row r="1615" spans="2:8" s="13" customFormat="1" hidden="1" x14ac:dyDescent="0.15">
      <c r="B1615" s="15">
        <v>711004</v>
      </c>
      <c r="C1615" s="16" t="s">
        <v>143</v>
      </c>
      <c r="D1615" s="26">
        <v>43600</v>
      </c>
      <c r="E1615" s="16" t="s">
        <v>1100</v>
      </c>
      <c r="F1615" s="66">
        <v>52000</v>
      </c>
      <c r="G1615" s="17"/>
      <c r="H1615" s="18">
        <f t="shared" si="24"/>
        <v>52000</v>
      </c>
    </row>
    <row r="1616" spans="2:8" s="13" customFormat="1" hidden="1" x14ac:dyDescent="0.15">
      <c r="B1616" s="15">
        <v>711004</v>
      </c>
      <c r="C1616" s="16" t="s">
        <v>143</v>
      </c>
      <c r="D1616" s="26">
        <v>43600</v>
      </c>
      <c r="E1616" s="16" t="s">
        <v>1101</v>
      </c>
      <c r="F1616" s="66">
        <v>600000</v>
      </c>
      <c r="G1616" s="17"/>
      <c r="H1616" s="18">
        <f t="shared" si="24"/>
        <v>600000</v>
      </c>
    </row>
    <row r="1617" spans="2:8" s="13" customFormat="1" hidden="1" x14ac:dyDescent="0.15">
      <c r="B1617" s="15">
        <v>711004</v>
      </c>
      <c r="C1617" s="16" t="s">
        <v>143</v>
      </c>
      <c r="D1617" s="26">
        <v>43600</v>
      </c>
      <c r="E1617" s="16" t="s">
        <v>1102</v>
      </c>
      <c r="F1617" s="66">
        <v>400000</v>
      </c>
      <c r="G1617" s="17"/>
      <c r="H1617" s="18">
        <f t="shared" si="24"/>
        <v>400000</v>
      </c>
    </row>
    <row r="1618" spans="2:8" s="13" customFormat="1" hidden="1" x14ac:dyDescent="0.15">
      <c r="B1618" s="15">
        <v>711004</v>
      </c>
      <c r="C1618" s="16" t="s">
        <v>143</v>
      </c>
      <c r="D1618" s="26">
        <v>43600</v>
      </c>
      <c r="E1618" s="16" t="s">
        <v>1103</v>
      </c>
      <c r="F1618" s="66">
        <v>700000</v>
      </c>
      <c r="G1618" s="17"/>
      <c r="H1618" s="18">
        <f t="shared" si="24"/>
        <v>700000</v>
      </c>
    </row>
    <row r="1619" spans="2:8" s="13" customFormat="1" hidden="1" x14ac:dyDescent="0.15">
      <c r="B1619" s="15">
        <v>711004</v>
      </c>
      <c r="C1619" s="16" t="s">
        <v>143</v>
      </c>
      <c r="D1619" s="26">
        <v>43600</v>
      </c>
      <c r="E1619" s="16" t="s">
        <v>1104</v>
      </c>
      <c r="F1619" s="66">
        <v>600000</v>
      </c>
      <c r="G1619" s="17"/>
      <c r="H1619" s="18">
        <f t="shared" si="24"/>
        <v>600000</v>
      </c>
    </row>
    <row r="1620" spans="2:8" s="13" customFormat="1" hidden="1" x14ac:dyDescent="0.15">
      <c r="B1620" s="15">
        <v>711004</v>
      </c>
      <c r="C1620" s="16" t="s">
        <v>143</v>
      </c>
      <c r="D1620" s="26">
        <v>43600</v>
      </c>
      <c r="E1620" s="16" t="s">
        <v>1105</v>
      </c>
      <c r="F1620" s="66">
        <v>600000</v>
      </c>
      <c r="G1620" s="17"/>
      <c r="H1620" s="18">
        <f t="shared" si="24"/>
        <v>600000</v>
      </c>
    </row>
    <row r="1621" spans="2:8" s="13" customFormat="1" hidden="1" x14ac:dyDescent="0.15">
      <c r="B1621" s="15">
        <v>711004</v>
      </c>
      <c r="C1621" s="16" t="s">
        <v>143</v>
      </c>
      <c r="D1621" s="26">
        <v>43600</v>
      </c>
      <c r="E1621" s="16" t="s">
        <v>1106</v>
      </c>
      <c r="F1621" s="66">
        <v>500000</v>
      </c>
      <c r="G1621" s="17"/>
      <c r="H1621" s="18">
        <f t="shared" si="24"/>
        <v>500000</v>
      </c>
    </row>
    <row r="1622" spans="2:8" s="13" customFormat="1" hidden="1" x14ac:dyDescent="0.15">
      <c r="B1622" s="15">
        <v>711005</v>
      </c>
      <c r="C1622" s="16" t="s">
        <v>144</v>
      </c>
      <c r="D1622" s="26">
        <v>43600</v>
      </c>
      <c r="E1622" s="16" t="s">
        <v>1107</v>
      </c>
      <c r="F1622" s="66">
        <v>2100000</v>
      </c>
      <c r="G1622" s="17"/>
      <c r="H1622" s="18">
        <f t="shared" si="24"/>
        <v>2100000</v>
      </c>
    </row>
    <row r="1623" spans="2:8" s="13" customFormat="1" hidden="1" x14ac:dyDescent="0.15">
      <c r="B1623" s="15">
        <v>711005</v>
      </c>
      <c r="C1623" s="16" t="s">
        <v>144</v>
      </c>
      <c r="D1623" s="26">
        <v>43600</v>
      </c>
      <c r="E1623" s="16" t="s">
        <v>1108</v>
      </c>
      <c r="F1623" s="66">
        <v>2500000</v>
      </c>
      <c r="G1623" s="17"/>
      <c r="H1623" s="18">
        <f t="shared" si="24"/>
        <v>2500000</v>
      </c>
    </row>
    <row r="1624" spans="2:8" s="13" customFormat="1" hidden="1" x14ac:dyDescent="0.15">
      <c r="B1624" s="15">
        <v>711005</v>
      </c>
      <c r="C1624" s="16" t="s">
        <v>144</v>
      </c>
      <c r="D1624" s="26">
        <v>43600</v>
      </c>
      <c r="E1624" s="16" t="s">
        <v>1109</v>
      </c>
      <c r="F1624" s="66">
        <v>2000000</v>
      </c>
      <c r="G1624" s="17"/>
      <c r="H1624" s="18">
        <f t="shared" si="24"/>
        <v>2000000</v>
      </c>
    </row>
    <row r="1625" spans="2:8" s="13" customFormat="1" hidden="1" x14ac:dyDescent="0.15">
      <c r="B1625" s="15">
        <v>711005</v>
      </c>
      <c r="C1625" s="16" t="s">
        <v>144</v>
      </c>
      <c r="D1625" s="26">
        <v>43600</v>
      </c>
      <c r="E1625" s="16" t="s">
        <v>1110</v>
      </c>
      <c r="F1625" s="66">
        <v>1125000</v>
      </c>
      <c r="G1625" s="17"/>
      <c r="H1625" s="18">
        <f t="shared" si="24"/>
        <v>1125000</v>
      </c>
    </row>
    <row r="1626" spans="2:8" s="13" customFormat="1" hidden="1" x14ac:dyDescent="0.15">
      <c r="B1626" s="15">
        <v>711005</v>
      </c>
      <c r="C1626" s="16" t="s">
        <v>144</v>
      </c>
      <c r="D1626" s="26">
        <v>43600</v>
      </c>
      <c r="E1626" s="16" t="s">
        <v>1111</v>
      </c>
      <c r="F1626" s="66">
        <v>1125000</v>
      </c>
      <c r="G1626" s="17"/>
      <c r="H1626" s="18">
        <f t="shared" si="24"/>
        <v>1125000</v>
      </c>
    </row>
    <row r="1627" spans="2:8" s="13" customFormat="1" hidden="1" x14ac:dyDescent="0.15">
      <c r="B1627" s="15">
        <v>711005</v>
      </c>
      <c r="C1627" s="16" t="s">
        <v>144</v>
      </c>
      <c r="D1627" s="26">
        <v>43600</v>
      </c>
      <c r="E1627" s="16" t="s">
        <v>1112</v>
      </c>
      <c r="F1627" s="66">
        <v>400000</v>
      </c>
      <c r="G1627" s="17"/>
      <c r="H1627" s="18">
        <f t="shared" si="24"/>
        <v>400000</v>
      </c>
    </row>
    <row r="1628" spans="2:8" s="13" customFormat="1" hidden="1" x14ac:dyDescent="0.15">
      <c r="B1628" s="15">
        <v>711010</v>
      </c>
      <c r="C1628" s="16" t="s">
        <v>149</v>
      </c>
      <c r="D1628" s="26">
        <v>43600</v>
      </c>
      <c r="E1628" s="16" t="s">
        <v>1113</v>
      </c>
      <c r="F1628" s="66">
        <v>200000</v>
      </c>
      <c r="G1628" s="17"/>
      <c r="H1628" s="18">
        <f t="shared" si="24"/>
        <v>200000</v>
      </c>
    </row>
    <row r="1629" spans="2:8" s="13" customFormat="1" hidden="1" x14ac:dyDescent="0.15">
      <c r="B1629" s="15">
        <v>711010</v>
      </c>
      <c r="C1629" s="16" t="s">
        <v>149</v>
      </c>
      <c r="D1629" s="26">
        <v>43600</v>
      </c>
      <c r="E1629" s="16" t="s">
        <v>1114</v>
      </c>
      <c r="F1629" s="66">
        <v>100000</v>
      </c>
      <c r="G1629" s="17"/>
      <c r="H1629" s="18">
        <f t="shared" si="24"/>
        <v>100000</v>
      </c>
    </row>
    <row r="1630" spans="2:8" s="13" customFormat="1" x14ac:dyDescent="0.15">
      <c r="B1630" s="15">
        <v>711012</v>
      </c>
      <c r="C1630" s="16" t="s">
        <v>151</v>
      </c>
      <c r="D1630" s="26">
        <v>43600</v>
      </c>
      <c r="E1630" s="16" t="s">
        <v>1115</v>
      </c>
      <c r="F1630" s="66">
        <v>33000</v>
      </c>
      <c r="G1630" s="17"/>
      <c r="H1630" s="18">
        <f t="shared" si="24"/>
        <v>33000</v>
      </c>
    </row>
    <row r="1631" spans="2:8" s="13" customFormat="1" hidden="1" x14ac:dyDescent="0.15">
      <c r="B1631" s="15">
        <v>711021</v>
      </c>
      <c r="C1631" s="16" t="s">
        <v>159</v>
      </c>
      <c r="D1631" s="26">
        <v>43600</v>
      </c>
      <c r="E1631" s="16" t="s">
        <v>1116</v>
      </c>
      <c r="F1631" s="66">
        <v>65000</v>
      </c>
      <c r="G1631" s="17"/>
      <c r="H1631" s="18">
        <f t="shared" si="24"/>
        <v>65000</v>
      </c>
    </row>
    <row r="1632" spans="2:8" s="13" customFormat="1" hidden="1" x14ac:dyDescent="0.15">
      <c r="B1632" s="15">
        <v>711010</v>
      </c>
      <c r="C1632" s="16" t="s">
        <v>149</v>
      </c>
      <c r="D1632" s="26">
        <v>43600</v>
      </c>
      <c r="E1632" s="16" t="s">
        <v>1117</v>
      </c>
      <c r="F1632" s="66">
        <v>5000</v>
      </c>
      <c r="G1632" s="17"/>
      <c r="H1632" s="18">
        <f t="shared" ref="H1632:H1695" si="25">F1632+G1632</f>
        <v>5000</v>
      </c>
    </row>
    <row r="1633" spans="2:8" s="13" customFormat="1" hidden="1" x14ac:dyDescent="0.15">
      <c r="B1633" s="15">
        <v>711010</v>
      </c>
      <c r="C1633" s="16" t="s">
        <v>149</v>
      </c>
      <c r="D1633" s="26">
        <v>43600</v>
      </c>
      <c r="E1633" s="16" t="s">
        <v>1118</v>
      </c>
      <c r="F1633" s="66">
        <v>200000</v>
      </c>
      <c r="G1633" s="17"/>
      <c r="H1633" s="18">
        <f t="shared" si="25"/>
        <v>200000</v>
      </c>
    </row>
    <row r="1634" spans="2:8" s="13" customFormat="1" hidden="1" x14ac:dyDescent="0.15">
      <c r="B1634" s="15">
        <v>711010</v>
      </c>
      <c r="C1634" s="16" t="s">
        <v>149</v>
      </c>
      <c r="D1634" s="26">
        <v>43600</v>
      </c>
      <c r="E1634" s="16" t="s">
        <v>1119</v>
      </c>
      <c r="F1634" s="66">
        <v>100000</v>
      </c>
      <c r="G1634" s="17"/>
      <c r="H1634" s="18">
        <f t="shared" si="25"/>
        <v>100000</v>
      </c>
    </row>
    <row r="1635" spans="2:8" s="13" customFormat="1" x14ac:dyDescent="0.15">
      <c r="B1635" s="15">
        <v>711012</v>
      </c>
      <c r="C1635" s="16" t="s">
        <v>151</v>
      </c>
      <c r="D1635" s="26">
        <v>43600</v>
      </c>
      <c r="E1635" s="16" t="s">
        <v>1120</v>
      </c>
      <c r="F1635" s="66">
        <v>52000</v>
      </c>
      <c r="G1635" s="17"/>
      <c r="H1635" s="18">
        <f t="shared" si="25"/>
        <v>52000</v>
      </c>
    </row>
    <row r="1636" spans="2:8" s="13" customFormat="1" x14ac:dyDescent="0.15">
      <c r="B1636" s="15">
        <v>711012</v>
      </c>
      <c r="C1636" s="16" t="s">
        <v>151</v>
      </c>
      <c r="D1636" s="26">
        <v>43600</v>
      </c>
      <c r="E1636" s="16" t="s">
        <v>1121</v>
      </c>
      <c r="F1636" s="66">
        <v>52000</v>
      </c>
      <c r="G1636" s="17"/>
      <c r="H1636" s="18">
        <f t="shared" si="25"/>
        <v>52000</v>
      </c>
    </row>
    <row r="1637" spans="2:8" s="13" customFormat="1" hidden="1" x14ac:dyDescent="0.15">
      <c r="B1637" s="15">
        <v>711010</v>
      </c>
      <c r="C1637" s="16" t="s">
        <v>149</v>
      </c>
      <c r="D1637" s="26">
        <v>43600</v>
      </c>
      <c r="E1637" s="16" t="s">
        <v>1114</v>
      </c>
      <c r="F1637" s="66">
        <v>50000</v>
      </c>
      <c r="G1637" s="17"/>
      <c r="H1637" s="18">
        <f t="shared" si="25"/>
        <v>50000</v>
      </c>
    </row>
    <row r="1638" spans="2:8" s="13" customFormat="1" hidden="1" x14ac:dyDescent="0.15">
      <c r="B1638" s="15">
        <v>711010</v>
      </c>
      <c r="C1638" s="16" t="s">
        <v>149</v>
      </c>
      <c r="D1638" s="26">
        <v>43600</v>
      </c>
      <c r="E1638" s="16" t="s">
        <v>1119</v>
      </c>
      <c r="F1638" s="66">
        <v>100000</v>
      </c>
      <c r="G1638" s="17"/>
      <c r="H1638" s="18">
        <f t="shared" si="25"/>
        <v>100000</v>
      </c>
    </row>
    <row r="1639" spans="2:8" s="13" customFormat="1" hidden="1" x14ac:dyDescent="0.15">
      <c r="B1639" s="15">
        <v>711010</v>
      </c>
      <c r="C1639" s="16" t="s">
        <v>149</v>
      </c>
      <c r="D1639" s="26">
        <v>43600</v>
      </c>
      <c r="E1639" s="16" t="s">
        <v>1122</v>
      </c>
      <c r="F1639" s="66">
        <v>10000</v>
      </c>
      <c r="G1639" s="17"/>
      <c r="H1639" s="18">
        <f t="shared" si="25"/>
        <v>10000</v>
      </c>
    </row>
    <row r="1640" spans="2:8" s="13" customFormat="1" hidden="1" x14ac:dyDescent="0.15">
      <c r="B1640" s="15">
        <v>711010</v>
      </c>
      <c r="C1640" s="16" t="s">
        <v>149</v>
      </c>
      <c r="D1640" s="26">
        <v>43600</v>
      </c>
      <c r="E1640" s="16" t="s">
        <v>1123</v>
      </c>
      <c r="F1640" s="66">
        <v>181000</v>
      </c>
      <c r="G1640" s="17"/>
      <c r="H1640" s="18">
        <f t="shared" si="25"/>
        <v>181000</v>
      </c>
    </row>
    <row r="1641" spans="2:8" s="13" customFormat="1" hidden="1" x14ac:dyDescent="0.15">
      <c r="B1641" s="15">
        <v>711010</v>
      </c>
      <c r="C1641" s="16" t="s">
        <v>149</v>
      </c>
      <c r="D1641" s="26">
        <v>43600</v>
      </c>
      <c r="E1641" s="16" t="s">
        <v>1124</v>
      </c>
      <c r="F1641" s="66">
        <v>6000</v>
      </c>
      <c r="G1641" s="17"/>
      <c r="H1641" s="18">
        <f t="shared" si="25"/>
        <v>6000</v>
      </c>
    </row>
    <row r="1642" spans="2:8" s="13" customFormat="1" x14ac:dyDescent="0.15">
      <c r="B1642" s="15">
        <v>711012</v>
      </c>
      <c r="C1642" s="16" t="s">
        <v>151</v>
      </c>
      <c r="D1642" s="26">
        <v>43600</v>
      </c>
      <c r="E1642" s="16" t="s">
        <v>1125</v>
      </c>
      <c r="F1642" s="66">
        <v>120000</v>
      </c>
      <c r="G1642" s="17"/>
      <c r="H1642" s="18">
        <f t="shared" si="25"/>
        <v>120000</v>
      </c>
    </row>
    <row r="1643" spans="2:8" s="13" customFormat="1" hidden="1" x14ac:dyDescent="0.15">
      <c r="B1643" s="15">
        <v>711010</v>
      </c>
      <c r="C1643" s="16" t="s">
        <v>149</v>
      </c>
      <c r="D1643" s="26">
        <v>43600</v>
      </c>
      <c r="E1643" s="16" t="s">
        <v>1126</v>
      </c>
      <c r="F1643" s="66">
        <v>250000</v>
      </c>
      <c r="G1643" s="17"/>
      <c r="H1643" s="18">
        <f t="shared" si="25"/>
        <v>250000</v>
      </c>
    </row>
    <row r="1644" spans="2:8" s="13" customFormat="1" hidden="1" x14ac:dyDescent="0.15">
      <c r="B1644" s="15">
        <v>711010</v>
      </c>
      <c r="C1644" s="16" t="s">
        <v>149</v>
      </c>
      <c r="D1644" s="26">
        <v>43600</v>
      </c>
      <c r="E1644" s="16" t="s">
        <v>1127</v>
      </c>
      <c r="F1644" s="66">
        <v>296500</v>
      </c>
      <c r="G1644" s="17"/>
      <c r="H1644" s="18">
        <f t="shared" si="25"/>
        <v>296500</v>
      </c>
    </row>
    <row r="1645" spans="2:8" s="13" customFormat="1" hidden="1" x14ac:dyDescent="0.15">
      <c r="B1645" s="15">
        <v>711010</v>
      </c>
      <c r="C1645" s="16" t="s">
        <v>149</v>
      </c>
      <c r="D1645" s="26">
        <v>43600</v>
      </c>
      <c r="E1645" s="16" t="s">
        <v>1128</v>
      </c>
      <c r="F1645" s="66">
        <v>284900</v>
      </c>
      <c r="G1645" s="17"/>
      <c r="H1645" s="18">
        <f t="shared" si="25"/>
        <v>284900</v>
      </c>
    </row>
    <row r="1646" spans="2:8" s="13" customFormat="1" hidden="1" x14ac:dyDescent="0.15">
      <c r="B1646" s="15">
        <v>711010</v>
      </c>
      <c r="C1646" s="16" t="s">
        <v>149</v>
      </c>
      <c r="D1646" s="26">
        <v>43600</v>
      </c>
      <c r="E1646" s="16" t="s">
        <v>1129</v>
      </c>
      <c r="F1646" s="66">
        <v>17000</v>
      </c>
      <c r="G1646" s="17"/>
      <c r="H1646" s="18">
        <f t="shared" si="25"/>
        <v>17000</v>
      </c>
    </row>
    <row r="1647" spans="2:8" s="13" customFormat="1" x14ac:dyDescent="0.15">
      <c r="B1647" s="15">
        <v>711012</v>
      </c>
      <c r="C1647" s="16" t="s">
        <v>151</v>
      </c>
      <c r="D1647" s="26">
        <v>43600</v>
      </c>
      <c r="E1647" s="16" t="s">
        <v>1130</v>
      </c>
      <c r="F1647" s="66">
        <v>80000</v>
      </c>
      <c r="G1647" s="17"/>
      <c r="H1647" s="18">
        <f t="shared" si="25"/>
        <v>80000</v>
      </c>
    </row>
    <row r="1648" spans="2:8" s="13" customFormat="1" hidden="1" x14ac:dyDescent="0.15">
      <c r="B1648" s="15">
        <v>811022</v>
      </c>
      <c r="C1648" s="16" t="s">
        <v>160</v>
      </c>
      <c r="D1648" s="26">
        <v>43600</v>
      </c>
      <c r="E1648" s="16" t="s">
        <v>1131</v>
      </c>
      <c r="F1648" s="66">
        <v>8000000</v>
      </c>
      <c r="G1648" s="17"/>
      <c r="H1648" s="18">
        <f t="shared" si="25"/>
        <v>8000000</v>
      </c>
    </row>
    <row r="1649" spans="2:8" s="13" customFormat="1" hidden="1" x14ac:dyDescent="0.15">
      <c r="B1649" s="15">
        <v>711005</v>
      </c>
      <c r="C1649" s="16" t="s">
        <v>144</v>
      </c>
      <c r="D1649" s="26">
        <v>43616</v>
      </c>
      <c r="E1649" s="16" t="s">
        <v>1132</v>
      </c>
      <c r="F1649" s="66">
        <v>2500000</v>
      </c>
      <c r="G1649" s="17"/>
      <c r="H1649" s="18">
        <f t="shared" si="25"/>
        <v>2500000</v>
      </c>
    </row>
    <row r="1650" spans="2:8" s="13" customFormat="1" hidden="1" x14ac:dyDescent="0.15">
      <c r="B1650" s="15">
        <v>711005</v>
      </c>
      <c r="C1650" s="16" t="s">
        <v>144</v>
      </c>
      <c r="D1650" s="26">
        <v>43616</v>
      </c>
      <c r="E1650" s="16" t="s">
        <v>1133</v>
      </c>
      <c r="F1650" s="66">
        <v>2100000</v>
      </c>
      <c r="G1650" s="17"/>
      <c r="H1650" s="18">
        <f t="shared" si="25"/>
        <v>2100000</v>
      </c>
    </row>
    <row r="1651" spans="2:8" s="13" customFormat="1" hidden="1" x14ac:dyDescent="0.15">
      <c r="B1651" s="15">
        <v>711005</v>
      </c>
      <c r="C1651" s="16" t="s">
        <v>144</v>
      </c>
      <c r="D1651" s="26">
        <v>43616</v>
      </c>
      <c r="E1651" s="16" t="s">
        <v>1134</v>
      </c>
      <c r="F1651" s="66">
        <v>2000000</v>
      </c>
      <c r="G1651" s="17"/>
      <c r="H1651" s="18">
        <f t="shared" si="25"/>
        <v>2000000</v>
      </c>
    </row>
    <row r="1652" spans="2:8" s="13" customFormat="1" hidden="1" x14ac:dyDescent="0.15">
      <c r="B1652" s="15">
        <v>711004</v>
      </c>
      <c r="C1652" s="16" t="s">
        <v>143</v>
      </c>
      <c r="D1652" s="26">
        <v>43616</v>
      </c>
      <c r="E1652" s="16" t="s">
        <v>1135</v>
      </c>
      <c r="F1652" s="66">
        <v>438600</v>
      </c>
      <c r="G1652" s="17"/>
      <c r="H1652" s="18">
        <f t="shared" si="25"/>
        <v>438600</v>
      </c>
    </row>
    <row r="1653" spans="2:8" s="13" customFormat="1" hidden="1" x14ac:dyDescent="0.15">
      <c r="B1653" s="15">
        <v>112003</v>
      </c>
      <c r="C1653" s="16" t="s">
        <v>943</v>
      </c>
      <c r="D1653" s="26">
        <v>43601</v>
      </c>
      <c r="E1653" s="16" t="s">
        <v>678</v>
      </c>
      <c r="F1653" s="66"/>
      <c r="G1653" s="17">
        <v>-37000000</v>
      </c>
      <c r="H1653" s="18">
        <f t="shared" si="25"/>
        <v>-37000000</v>
      </c>
    </row>
    <row r="1654" spans="2:8" s="13" customFormat="1" hidden="1" x14ac:dyDescent="0.15">
      <c r="B1654" s="15">
        <v>611002</v>
      </c>
      <c r="C1654" s="16" t="s">
        <v>141</v>
      </c>
      <c r="D1654" s="26">
        <v>43601</v>
      </c>
      <c r="E1654" s="16" t="s">
        <v>1136</v>
      </c>
      <c r="F1654" s="66">
        <v>1750000</v>
      </c>
      <c r="G1654" s="17"/>
      <c r="H1654" s="18">
        <f t="shared" si="25"/>
        <v>1750000</v>
      </c>
    </row>
    <row r="1655" spans="2:8" s="13" customFormat="1" hidden="1" x14ac:dyDescent="0.15">
      <c r="B1655" s="15">
        <v>112003</v>
      </c>
      <c r="C1655" s="16" t="s">
        <v>943</v>
      </c>
      <c r="D1655" s="26">
        <v>43601</v>
      </c>
      <c r="E1655" s="16" t="s">
        <v>1136</v>
      </c>
      <c r="F1655" s="66"/>
      <c r="G1655" s="17">
        <v>-1750000</v>
      </c>
      <c r="H1655" s="18">
        <f t="shared" si="25"/>
        <v>-1750000</v>
      </c>
    </row>
    <row r="1656" spans="2:8" s="13" customFormat="1" hidden="1" x14ac:dyDescent="0.15">
      <c r="B1656" s="15">
        <v>711013</v>
      </c>
      <c r="C1656" s="16" t="s">
        <v>152</v>
      </c>
      <c r="D1656" s="26">
        <v>43601</v>
      </c>
      <c r="E1656" s="16" t="s">
        <v>1061</v>
      </c>
      <c r="F1656" s="66">
        <v>590000</v>
      </c>
      <c r="G1656" s="17"/>
      <c r="H1656" s="18">
        <f t="shared" si="25"/>
        <v>590000</v>
      </c>
    </row>
    <row r="1657" spans="2:8" s="13" customFormat="1" hidden="1" x14ac:dyDescent="0.15">
      <c r="B1657" s="15">
        <v>112003</v>
      </c>
      <c r="C1657" s="16" t="s">
        <v>943</v>
      </c>
      <c r="D1657" s="26">
        <v>43601</v>
      </c>
      <c r="E1657" s="16" t="s">
        <v>1061</v>
      </c>
      <c r="F1657" s="66"/>
      <c r="G1657" s="17">
        <v>-590000</v>
      </c>
      <c r="H1657" s="18">
        <f t="shared" si="25"/>
        <v>-590000</v>
      </c>
    </row>
    <row r="1658" spans="2:8" s="13" customFormat="1" hidden="1" x14ac:dyDescent="0.15">
      <c r="B1658" s="15">
        <v>611017</v>
      </c>
      <c r="C1658" s="16" t="s">
        <v>156</v>
      </c>
      <c r="D1658" s="26">
        <v>43601</v>
      </c>
      <c r="E1658" s="16" t="s">
        <v>1137</v>
      </c>
      <c r="F1658" s="66">
        <v>22750000</v>
      </c>
      <c r="G1658" s="17"/>
      <c r="H1658" s="18">
        <f t="shared" si="25"/>
        <v>22750000</v>
      </c>
    </row>
    <row r="1659" spans="2:8" s="13" customFormat="1" hidden="1" x14ac:dyDescent="0.15">
      <c r="B1659" s="15">
        <v>141005</v>
      </c>
      <c r="C1659" s="16" t="s">
        <v>36</v>
      </c>
      <c r="D1659" s="26">
        <v>43601</v>
      </c>
      <c r="E1659" s="16" t="s">
        <v>1137</v>
      </c>
      <c r="F1659" s="66">
        <v>2275000</v>
      </c>
      <c r="G1659" s="17"/>
      <c r="H1659" s="18">
        <f t="shared" si="25"/>
        <v>2275000</v>
      </c>
    </row>
    <row r="1660" spans="2:8" s="13" customFormat="1" hidden="1" x14ac:dyDescent="0.15">
      <c r="B1660" s="15">
        <v>112003</v>
      </c>
      <c r="C1660" s="16" t="s">
        <v>943</v>
      </c>
      <c r="D1660" s="26">
        <v>43601</v>
      </c>
      <c r="E1660" s="16" t="s">
        <v>1137</v>
      </c>
      <c r="F1660" s="66"/>
      <c r="G1660" s="17">
        <v>-25025000</v>
      </c>
      <c r="H1660" s="18">
        <f t="shared" si="25"/>
        <v>-25025000</v>
      </c>
    </row>
    <row r="1661" spans="2:8" s="13" customFormat="1" hidden="1" x14ac:dyDescent="0.15">
      <c r="B1661" s="15">
        <v>912004</v>
      </c>
      <c r="C1661" s="16" t="s">
        <v>205</v>
      </c>
      <c r="D1661" s="26">
        <v>43601</v>
      </c>
      <c r="E1661" s="16" t="s">
        <v>951</v>
      </c>
      <c r="F1661" s="66">
        <v>5000</v>
      </c>
      <c r="G1661" s="17"/>
      <c r="H1661" s="18">
        <f t="shared" si="25"/>
        <v>5000</v>
      </c>
    </row>
    <row r="1662" spans="2:8" s="13" customFormat="1" hidden="1" x14ac:dyDescent="0.15">
      <c r="B1662" s="15">
        <v>112003</v>
      </c>
      <c r="C1662" s="16" t="s">
        <v>943</v>
      </c>
      <c r="D1662" s="26">
        <v>43601</v>
      </c>
      <c r="E1662" s="16" t="s">
        <v>951</v>
      </c>
      <c r="F1662" s="66"/>
      <c r="G1662" s="17">
        <v>-5000</v>
      </c>
      <c r="H1662" s="18">
        <f t="shared" si="25"/>
        <v>-5000</v>
      </c>
    </row>
    <row r="1663" spans="2:8" s="13" customFormat="1" hidden="1" x14ac:dyDescent="0.15">
      <c r="B1663" s="15">
        <v>711034</v>
      </c>
      <c r="C1663" s="16" t="s">
        <v>183</v>
      </c>
      <c r="D1663" s="26">
        <v>43601</v>
      </c>
      <c r="E1663" s="16" t="s">
        <v>1138</v>
      </c>
      <c r="F1663" s="66">
        <v>950000</v>
      </c>
      <c r="G1663" s="17"/>
      <c r="H1663" s="18">
        <f t="shared" si="25"/>
        <v>950000</v>
      </c>
    </row>
    <row r="1664" spans="2:8" s="13" customFormat="1" hidden="1" x14ac:dyDescent="0.15">
      <c r="B1664" s="15">
        <v>112003</v>
      </c>
      <c r="C1664" s="16" t="s">
        <v>943</v>
      </c>
      <c r="D1664" s="26">
        <v>43601</v>
      </c>
      <c r="E1664" s="16" t="s">
        <v>1138</v>
      </c>
      <c r="F1664" s="66"/>
      <c r="G1664" s="17">
        <v>-950000</v>
      </c>
      <c r="H1664" s="18">
        <f t="shared" si="25"/>
        <v>-950000</v>
      </c>
    </row>
    <row r="1665" spans="2:8" s="13" customFormat="1" hidden="1" x14ac:dyDescent="0.15">
      <c r="B1665" s="15">
        <v>811014</v>
      </c>
      <c r="C1665" s="16" t="s">
        <v>153</v>
      </c>
      <c r="D1665" s="26">
        <v>43601</v>
      </c>
      <c r="E1665" s="16" t="s">
        <v>1139</v>
      </c>
      <c r="F1665" s="66">
        <v>3749867</v>
      </c>
      <c r="G1665" s="17"/>
      <c r="H1665" s="18">
        <f t="shared" si="25"/>
        <v>3749867</v>
      </c>
    </row>
    <row r="1666" spans="2:8" s="13" customFormat="1" hidden="1" x14ac:dyDescent="0.15">
      <c r="B1666" s="15">
        <v>112003</v>
      </c>
      <c r="C1666" s="16" t="s">
        <v>943</v>
      </c>
      <c r="D1666" s="26">
        <v>43601</v>
      </c>
      <c r="E1666" s="16" t="s">
        <v>1139</v>
      </c>
      <c r="F1666" s="66"/>
      <c r="G1666" s="17">
        <v>-3749867</v>
      </c>
      <c r="H1666" s="18">
        <f t="shared" si="25"/>
        <v>-3749867</v>
      </c>
    </row>
    <row r="1667" spans="2:8" s="13" customFormat="1" hidden="1" x14ac:dyDescent="0.15">
      <c r="B1667" s="15">
        <v>611014</v>
      </c>
      <c r="C1667" s="16" t="s">
        <v>153</v>
      </c>
      <c r="D1667" s="26">
        <v>43601</v>
      </c>
      <c r="E1667" s="16" t="s">
        <v>1140</v>
      </c>
      <c r="F1667" s="66">
        <v>1480389</v>
      </c>
      <c r="G1667" s="17"/>
      <c r="H1667" s="18">
        <f t="shared" si="25"/>
        <v>1480389</v>
      </c>
    </row>
    <row r="1668" spans="2:8" s="13" customFormat="1" hidden="1" x14ac:dyDescent="0.15">
      <c r="B1668" s="15">
        <v>112003</v>
      </c>
      <c r="C1668" s="16" t="s">
        <v>943</v>
      </c>
      <c r="D1668" s="26">
        <v>43601</v>
      </c>
      <c r="E1668" s="16" t="s">
        <v>1140</v>
      </c>
      <c r="F1668" s="66"/>
      <c r="G1668" s="17">
        <v>-1480389</v>
      </c>
      <c r="H1668" s="18">
        <f t="shared" si="25"/>
        <v>-1480389</v>
      </c>
    </row>
    <row r="1669" spans="2:8" s="13" customFormat="1" hidden="1" x14ac:dyDescent="0.15">
      <c r="B1669" s="15">
        <v>811015</v>
      </c>
      <c r="C1669" s="16" t="s">
        <v>154</v>
      </c>
      <c r="D1669" s="26">
        <v>43601</v>
      </c>
      <c r="E1669" s="16" t="s">
        <v>1141</v>
      </c>
      <c r="F1669" s="66">
        <v>54200</v>
      </c>
      <c r="G1669" s="17"/>
      <c r="H1669" s="18">
        <f t="shared" si="25"/>
        <v>54200</v>
      </c>
    </row>
    <row r="1670" spans="2:8" s="13" customFormat="1" hidden="1" x14ac:dyDescent="0.15">
      <c r="B1670" s="15">
        <v>811015</v>
      </c>
      <c r="C1670" s="16" t="s">
        <v>154</v>
      </c>
      <c r="D1670" s="26">
        <v>43601</v>
      </c>
      <c r="E1670" s="16" t="s">
        <v>1142</v>
      </c>
      <c r="F1670" s="66">
        <v>52000</v>
      </c>
      <c r="G1670" s="17"/>
      <c r="H1670" s="18">
        <f t="shared" si="25"/>
        <v>52000</v>
      </c>
    </row>
    <row r="1671" spans="2:8" s="13" customFormat="1" hidden="1" x14ac:dyDescent="0.15">
      <c r="B1671" s="15">
        <v>611015</v>
      </c>
      <c r="C1671" s="16" t="s">
        <v>154</v>
      </c>
      <c r="D1671" s="26">
        <v>43601</v>
      </c>
      <c r="E1671" s="16" t="s">
        <v>1143</v>
      </c>
      <c r="F1671" s="66">
        <v>374732</v>
      </c>
      <c r="G1671" s="17"/>
      <c r="H1671" s="18">
        <f t="shared" si="25"/>
        <v>374732</v>
      </c>
    </row>
    <row r="1672" spans="2:8" s="13" customFormat="1" hidden="1" x14ac:dyDescent="0.15">
      <c r="B1672" s="15">
        <v>811015</v>
      </c>
      <c r="C1672" s="16" t="s">
        <v>154</v>
      </c>
      <c r="D1672" s="26">
        <v>43601</v>
      </c>
      <c r="E1672" s="16" t="s">
        <v>1144</v>
      </c>
      <c r="F1672" s="66">
        <v>379500</v>
      </c>
      <c r="G1672" s="17"/>
      <c r="H1672" s="18">
        <f t="shared" si="25"/>
        <v>379500</v>
      </c>
    </row>
    <row r="1673" spans="2:8" s="13" customFormat="1" hidden="1" x14ac:dyDescent="0.15">
      <c r="B1673" s="15">
        <v>811015</v>
      </c>
      <c r="C1673" s="16" t="s">
        <v>154</v>
      </c>
      <c r="D1673" s="26">
        <v>43601</v>
      </c>
      <c r="E1673" s="16" t="s">
        <v>1144</v>
      </c>
      <c r="F1673" s="66">
        <v>379500</v>
      </c>
      <c r="G1673" s="17"/>
      <c r="H1673" s="18">
        <f t="shared" si="25"/>
        <v>379500</v>
      </c>
    </row>
    <row r="1674" spans="2:8" s="13" customFormat="1" hidden="1" x14ac:dyDescent="0.15">
      <c r="B1674" s="15">
        <v>811015</v>
      </c>
      <c r="C1674" s="16" t="s">
        <v>154</v>
      </c>
      <c r="D1674" s="26">
        <v>43601</v>
      </c>
      <c r="E1674" s="16" t="s">
        <v>1145</v>
      </c>
      <c r="F1674" s="66">
        <v>389357</v>
      </c>
      <c r="G1674" s="17"/>
      <c r="H1674" s="18">
        <f t="shared" si="25"/>
        <v>389357</v>
      </c>
    </row>
    <row r="1675" spans="2:8" s="13" customFormat="1" hidden="1" x14ac:dyDescent="0.15">
      <c r="B1675" s="15">
        <v>811015</v>
      </c>
      <c r="C1675" s="16" t="s">
        <v>154</v>
      </c>
      <c r="D1675" s="26">
        <v>43601</v>
      </c>
      <c r="E1675" s="16" t="s">
        <v>1146</v>
      </c>
      <c r="F1675" s="66">
        <v>97431</v>
      </c>
      <c r="G1675" s="17"/>
      <c r="H1675" s="18">
        <f t="shared" si="25"/>
        <v>97431</v>
      </c>
    </row>
    <row r="1676" spans="2:8" s="13" customFormat="1" hidden="1" x14ac:dyDescent="0.15">
      <c r="B1676" s="15">
        <v>112003</v>
      </c>
      <c r="C1676" s="16" t="s">
        <v>943</v>
      </c>
      <c r="D1676" s="26">
        <v>43601</v>
      </c>
      <c r="E1676" s="16" t="s">
        <v>1147</v>
      </c>
      <c r="F1676" s="66"/>
      <c r="G1676" s="17">
        <v>-1726720</v>
      </c>
      <c r="H1676" s="18">
        <f t="shared" si="25"/>
        <v>-1726720</v>
      </c>
    </row>
    <row r="1677" spans="2:8" s="13" customFormat="1" hidden="1" x14ac:dyDescent="0.15">
      <c r="B1677" s="15">
        <v>811014</v>
      </c>
      <c r="C1677" s="16" t="s">
        <v>153</v>
      </c>
      <c r="D1677" s="26">
        <v>43601</v>
      </c>
      <c r="E1677" s="16" t="s">
        <v>753</v>
      </c>
      <c r="F1677" s="66">
        <v>24829</v>
      </c>
      <c r="G1677" s="17"/>
      <c r="H1677" s="18">
        <f t="shared" si="25"/>
        <v>24829</v>
      </c>
    </row>
    <row r="1678" spans="2:8" s="13" customFormat="1" hidden="1" x14ac:dyDescent="0.15">
      <c r="B1678" s="15">
        <v>112003</v>
      </c>
      <c r="C1678" s="16" t="s">
        <v>943</v>
      </c>
      <c r="D1678" s="26">
        <v>43601</v>
      </c>
      <c r="E1678" s="16" t="s">
        <v>753</v>
      </c>
      <c r="F1678" s="66"/>
      <c r="G1678" s="17">
        <v>-24829</v>
      </c>
      <c r="H1678" s="18">
        <f t="shared" si="25"/>
        <v>-24829</v>
      </c>
    </row>
    <row r="1679" spans="2:8" s="13" customFormat="1" hidden="1" x14ac:dyDescent="0.15">
      <c r="B1679" s="15">
        <v>611002</v>
      </c>
      <c r="C1679" s="16" t="s">
        <v>141</v>
      </c>
      <c r="D1679" s="26">
        <v>43601</v>
      </c>
      <c r="E1679" s="16" t="s">
        <v>1148</v>
      </c>
      <c r="F1679" s="66">
        <v>2108799</v>
      </c>
      <c r="G1679" s="17"/>
      <c r="H1679" s="18">
        <f t="shared" si="25"/>
        <v>2108799</v>
      </c>
    </row>
    <row r="1680" spans="2:8" s="13" customFormat="1" hidden="1" x14ac:dyDescent="0.15">
      <c r="B1680" s="15">
        <v>112003</v>
      </c>
      <c r="C1680" s="16" t="s">
        <v>943</v>
      </c>
      <c r="D1680" s="26">
        <v>43601</v>
      </c>
      <c r="E1680" s="16" t="s">
        <v>1148</v>
      </c>
      <c r="F1680" s="66"/>
      <c r="G1680" s="17">
        <v>-2108799</v>
      </c>
      <c r="H1680" s="18">
        <f t="shared" si="25"/>
        <v>-2108799</v>
      </c>
    </row>
    <row r="1681" spans="2:10" s="13" customFormat="1" hidden="1" x14ac:dyDescent="0.15">
      <c r="B1681" s="15">
        <v>711002</v>
      </c>
      <c r="C1681" s="16" t="s">
        <v>670</v>
      </c>
      <c r="D1681" s="26">
        <v>43601</v>
      </c>
      <c r="E1681" s="16" t="s">
        <v>1149</v>
      </c>
      <c r="F1681" s="66">
        <v>12000000</v>
      </c>
      <c r="G1681" s="17"/>
      <c r="H1681" s="18">
        <f t="shared" si="25"/>
        <v>12000000</v>
      </c>
    </row>
    <row r="1682" spans="2:10" s="13" customFormat="1" hidden="1" x14ac:dyDescent="0.15">
      <c r="B1682" s="15">
        <v>112003</v>
      </c>
      <c r="C1682" s="16" t="s">
        <v>943</v>
      </c>
      <c r="D1682" s="26">
        <v>43601</v>
      </c>
      <c r="E1682" s="16" t="s">
        <v>1149</v>
      </c>
      <c r="F1682" s="66"/>
      <c r="G1682" s="17">
        <v>-12000000</v>
      </c>
      <c r="H1682" s="18">
        <f t="shared" si="25"/>
        <v>-12000000</v>
      </c>
    </row>
    <row r="1683" spans="2:10" s="13" customFormat="1" hidden="1" x14ac:dyDescent="0.15">
      <c r="B1683" s="15">
        <v>112003</v>
      </c>
      <c r="C1683" s="16" t="s">
        <v>943</v>
      </c>
      <c r="D1683" s="26">
        <v>43602</v>
      </c>
      <c r="E1683" s="16" t="s">
        <v>1150</v>
      </c>
      <c r="F1683" s="66">
        <v>119000000</v>
      </c>
      <c r="G1683" s="17"/>
      <c r="H1683" s="18">
        <f t="shared" si="25"/>
        <v>119000000</v>
      </c>
    </row>
    <row r="1684" spans="2:10" s="13" customFormat="1" hidden="1" x14ac:dyDescent="0.15">
      <c r="B1684" s="15">
        <v>122001</v>
      </c>
      <c r="C1684" s="16" t="s">
        <v>18</v>
      </c>
      <c r="D1684" s="26">
        <v>43602</v>
      </c>
      <c r="E1684" s="16" t="s">
        <v>1150</v>
      </c>
      <c r="F1684" s="66"/>
      <c r="G1684" s="17">
        <v>-119000000</v>
      </c>
      <c r="H1684" s="18">
        <f t="shared" si="25"/>
        <v>-119000000</v>
      </c>
    </row>
    <row r="1685" spans="2:10" s="13" customFormat="1" hidden="1" x14ac:dyDescent="0.15">
      <c r="B1685" s="15">
        <v>212001</v>
      </c>
      <c r="C1685" s="16" t="s">
        <v>85</v>
      </c>
      <c r="D1685" s="26">
        <v>43602</v>
      </c>
      <c r="E1685" s="16" t="s">
        <v>1151</v>
      </c>
      <c r="F1685" s="66">
        <v>439320975</v>
      </c>
      <c r="G1685" s="17"/>
      <c r="H1685" s="18">
        <f t="shared" si="25"/>
        <v>439320975</v>
      </c>
    </row>
    <row r="1686" spans="2:10" s="13" customFormat="1" hidden="1" x14ac:dyDescent="0.15">
      <c r="B1686" s="15">
        <v>112003</v>
      </c>
      <c r="C1686" s="16" t="s">
        <v>943</v>
      </c>
      <c r="D1686" s="26">
        <v>43602</v>
      </c>
      <c r="E1686" s="16" t="s">
        <v>1151</v>
      </c>
      <c r="F1686" s="66"/>
      <c r="G1686" s="17">
        <v>-439320975</v>
      </c>
      <c r="H1686" s="18">
        <f t="shared" si="25"/>
        <v>-439320975</v>
      </c>
    </row>
    <row r="1687" spans="2:10" s="13" customFormat="1" hidden="1" x14ac:dyDescent="0.15">
      <c r="B1687" s="15">
        <v>112003</v>
      </c>
      <c r="C1687" s="16" t="s">
        <v>943</v>
      </c>
      <c r="D1687" s="26">
        <v>43602</v>
      </c>
      <c r="E1687" s="16" t="s">
        <v>1152</v>
      </c>
      <c r="F1687" s="66">
        <v>23429251</v>
      </c>
      <c r="G1687" s="17"/>
      <c r="H1687" s="18">
        <f t="shared" si="25"/>
        <v>23429251</v>
      </c>
    </row>
    <row r="1688" spans="2:10" s="13" customFormat="1" hidden="1" x14ac:dyDescent="0.15">
      <c r="B1688" s="15">
        <v>122001</v>
      </c>
      <c r="C1688" s="16" t="s">
        <v>18</v>
      </c>
      <c r="D1688" s="26">
        <v>43602</v>
      </c>
      <c r="E1688" s="16" t="s">
        <v>1152</v>
      </c>
      <c r="F1688" s="66"/>
      <c r="G1688" s="17">
        <v>-23429251</v>
      </c>
      <c r="H1688" s="18">
        <f t="shared" si="25"/>
        <v>-23429251</v>
      </c>
    </row>
    <row r="1689" spans="2:10" s="13" customFormat="1" hidden="1" x14ac:dyDescent="0.15">
      <c r="B1689" s="15">
        <v>112003</v>
      </c>
      <c r="C1689" s="16" t="s">
        <v>943</v>
      </c>
      <c r="D1689" s="26">
        <v>43602</v>
      </c>
      <c r="E1689" s="16" t="s">
        <v>1153</v>
      </c>
      <c r="F1689" s="66">
        <v>23429251</v>
      </c>
      <c r="G1689" s="17"/>
      <c r="H1689" s="18">
        <f t="shared" si="25"/>
        <v>23429251</v>
      </c>
    </row>
    <row r="1690" spans="2:10" s="13" customFormat="1" hidden="1" x14ac:dyDescent="0.15">
      <c r="B1690" s="15">
        <v>122001</v>
      </c>
      <c r="C1690" s="16" t="s">
        <v>18</v>
      </c>
      <c r="D1690" s="26">
        <v>43602</v>
      </c>
      <c r="E1690" s="16" t="s">
        <v>1153</v>
      </c>
      <c r="F1690" s="66"/>
      <c r="G1690" s="17">
        <v>-23429251</v>
      </c>
      <c r="H1690" s="18">
        <f t="shared" si="25"/>
        <v>-23429251</v>
      </c>
    </row>
    <row r="1691" spans="2:10" s="13" customFormat="1" hidden="1" x14ac:dyDescent="0.15">
      <c r="B1691" s="15">
        <v>611034</v>
      </c>
      <c r="C1691" s="16" t="s">
        <v>172</v>
      </c>
      <c r="D1691" s="26">
        <v>43606</v>
      </c>
      <c r="E1691" s="16" t="s">
        <v>1154</v>
      </c>
      <c r="F1691" s="66">
        <v>2642063</v>
      </c>
      <c r="G1691" s="17"/>
      <c r="H1691" s="18">
        <f t="shared" si="25"/>
        <v>2642063</v>
      </c>
    </row>
    <row r="1692" spans="2:10" s="13" customFormat="1" hidden="1" x14ac:dyDescent="0.15">
      <c r="B1692" s="15">
        <v>112003</v>
      </c>
      <c r="C1692" s="16" t="s">
        <v>943</v>
      </c>
      <c r="D1692" s="26">
        <v>43606</v>
      </c>
      <c r="E1692" s="16" t="s">
        <v>1154</v>
      </c>
      <c r="F1692" s="66"/>
      <c r="G1692" s="17">
        <v>-2642063</v>
      </c>
      <c r="H1692" s="18">
        <f t="shared" si="25"/>
        <v>-2642063</v>
      </c>
    </row>
    <row r="1693" spans="2:10" s="13" customFormat="1" hidden="1" x14ac:dyDescent="0.15">
      <c r="B1693" s="15">
        <v>912004</v>
      </c>
      <c r="C1693" s="16" t="s">
        <v>205</v>
      </c>
      <c r="D1693" s="26">
        <v>43606</v>
      </c>
      <c r="E1693" s="16" t="s">
        <v>951</v>
      </c>
      <c r="F1693" s="66">
        <v>5000</v>
      </c>
      <c r="G1693" s="17"/>
      <c r="H1693" s="18">
        <f t="shared" si="25"/>
        <v>5000</v>
      </c>
    </row>
    <row r="1694" spans="2:10" s="13" customFormat="1" hidden="1" x14ac:dyDescent="0.15">
      <c r="B1694" s="15">
        <v>112003</v>
      </c>
      <c r="C1694" s="16" t="s">
        <v>943</v>
      </c>
      <c r="D1694" s="26">
        <v>43606</v>
      </c>
      <c r="E1694" s="16" t="s">
        <v>951</v>
      </c>
      <c r="F1694" s="66"/>
      <c r="G1694" s="17">
        <v>-5000</v>
      </c>
      <c r="H1694" s="18">
        <f t="shared" si="25"/>
        <v>-5000</v>
      </c>
    </row>
    <row r="1695" spans="2:10" s="13" customFormat="1" hidden="1" x14ac:dyDescent="0.15">
      <c r="B1695" s="15">
        <v>214004</v>
      </c>
      <c r="C1695" s="16" t="s">
        <v>93</v>
      </c>
      <c r="D1695" s="26">
        <v>43606</v>
      </c>
      <c r="E1695" s="16" t="s">
        <v>1155</v>
      </c>
      <c r="F1695" s="66">
        <v>1621557</v>
      </c>
      <c r="G1695" s="17"/>
      <c r="H1695" s="18">
        <f t="shared" si="25"/>
        <v>1621557</v>
      </c>
    </row>
    <row r="1696" spans="2:10" s="13" customFormat="1" hidden="1" x14ac:dyDescent="0.15">
      <c r="B1696" s="15">
        <v>112003</v>
      </c>
      <c r="C1696" s="16" t="s">
        <v>943</v>
      </c>
      <c r="D1696" s="26">
        <v>43606</v>
      </c>
      <c r="E1696" s="16" t="s">
        <v>1155</v>
      </c>
      <c r="F1696" s="66"/>
      <c r="G1696" s="17">
        <v>-1621557</v>
      </c>
      <c r="H1696" s="18">
        <f t="shared" ref="H1696:H1759" si="26">F1696+G1696</f>
        <v>-1621557</v>
      </c>
      <c r="J1696" s="13" t="s">
        <v>397</v>
      </c>
    </row>
    <row r="1697" spans="2:11" s="13" customFormat="1" hidden="1" x14ac:dyDescent="0.15">
      <c r="B1697" s="15">
        <v>141004</v>
      </c>
      <c r="C1697" s="16" t="s">
        <v>35</v>
      </c>
      <c r="D1697" s="26">
        <v>43606</v>
      </c>
      <c r="E1697" s="16" t="s">
        <v>1156</v>
      </c>
      <c r="F1697" s="66">
        <v>135131</v>
      </c>
      <c r="G1697" s="17"/>
      <c r="H1697" s="18">
        <f t="shared" si="26"/>
        <v>135131</v>
      </c>
      <c r="J1697" s="13">
        <v>141004</v>
      </c>
      <c r="K1697" s="13" t="s">
        <v>35</v>
      </c>
    </row>
    <row r="1698" spans="2:11" s="13" customFormat="1" hidden="1" x14ac:dyDescent="0.15">
      <c r="B1698" s="15">
        <v>112003</v>
      </c>
      <c r="C1698" s="16" t="s">
        <v>943</v>
      </c>
      <c r="D1698" s="26">
        <v>43606</v>
      </c>
      <c r="E1698" s="16" t="s">
        <v>1156</v>
      </c>
      <c r="F1698" s="66"/>
      <c r="G1698" s="17">
        <v>-135131</v>
      </c>
      <c r="H1698" s="18">
        <f t="shared" si="26"/>
        <v>-135131</v>
      </c>
    </row>
    <row r="1699" spans="2:11" s="13" customFormat="1" hidden="1" x14ac:dyDescent="0.15">
      <c r="B1699" s="15">
        <v>711034</v>
      </c>
      <c r="C1699" s="16" t="s">
        <v>183</v>
      </c>
      <c r="D1699" s="26">
        <v>43607</v>
      </c>
      <c r="E1699" s="16" t="s">
        <v>1157</v>
      </c>
      <c r="F1699" s="66">
        <v>2600000</v>
      </c>
      <c r="G1699" s="17"/>
      <c r="H1699" s="18">
        <f t="shared" si="26"/>
        <v>2600000</v>
      </c>
    </row>
    <row r="1700" spans="2:11" s="13" customFormat="1" hidden="1" x14ac:dyDescent="0.15">
      <c r="B1700" s="15">
        <v>112003</v>
      </c>
      <c r="C1700" s="16" t="s">
        <v>943</v>
      </c>
      <c r="D1700" s="26">
        <v>43607</v>
      </c>
      <c r="E1700" s="16" t="s">
        <v>1157</v>
      </c>
      <c r="F1700" s="66"/>
      <c r="G1700" s="17">
        <v>-2600000</v>
      </c>
      <c r="H1700" s="18">
        <f t="shared" si="26"/>
        <v>-2600000</v>
      </c>
    </row>
    <row r="1701" spans="2:11" s="13" customFormat="1" hidden="1" x14ac:dyDescent="0.15">
      <c r="B1701" s="15">
        <v>112003</v>
      </c>
      <c r="C1701" s="16" t="s">
        <v>943</v>
      </c>
      <c r="D1701" s="26">
        <v>43607</v>
      </c>
      <c r="E1701" s="16" t="s">
        <v>1158</v>
      </c>
      <c r="F1701" s="66">
        <v>10000000</v>
      </c>
      <c r="G1701" s="17"/>
      <c r="H1701" s="18">
        <f t="shared" si="26"/>
        <v>10000000</v>
      </c>
    </row>
    <row r="1702" spans="2:11" s="13" customFormat="1" hidden="1" x14ac:dyDescent="0.15">
      <c r="B1702" s="15">
        <v>122001</v>
      </c>
      <c r="C1702" s="16" t="s">
        <v>18</v>
      </c>
      <c r="D1702" s="26">
        <v>43607</v>
      </c>
      <c r="E1702" s="16" t="s">
        <v>1158</v>
      </c>
      <c r="F1702" s="66"/>
      <c r="G1702" s="17">
        <v>-10000000</v>
      </c>
      <c r="H1702" s="18">
        <f t="shared" si="26"/>
        <v>-10000000</v>
      </c>
    </row>
    <row r="1703" spans="2:11" s="13" customFormat="1" hidden="1" x14ac:dyDescent="0.15">
      <c r="B1703" s="15">
        <v>112003</v>
      </c>
      <c r="C1703" s="16" t="s">
        <v>943</v>
      </c>
      <c r="D1703" s="26">
        <v>43608</v>
      </c>
      <c r="E1703" s="16" t="s">
        <v>1159</v>
      </c>
      <c r="F1703" s="66">
        <v>5607000</v>
      </c>
      <c r="G1703" s="17"/>
      <c r="H1703" s="18">
        <f t="shared" si="26"/>
        <v>5607000</v>
      </c>
    </row>
    <row r="1704" spans="2:11" s="13" customFormat="1" hidden="1" x14ac:dyDescent="0.15">
      <c r="B1704" s="15">
        <v>122001</v>
      </c>
      <c r="C1704" s="16" t="s">
        <v>18</v>
      </c>
      <c r="D1704" s="26">
        <v>43608</v>
      </c>
      <c r="E1704" s="16" t="s">
        <v>1159</v>
      </c>
      <c r="F1704" s="66"/>
      <c r="G1704" s="17">
        <v>-5607000</v>
      </c>
      <c r="H1704" s="18">
        <f t="shared" si="26"/>
        <v>-5607000</v>
      </c>
    </row>
    <row r="1705" spans="2:11" s="13" customFormat="1" hidden="1" x14ac:dyDescent="0.15">
      <c r="B1705" s="15">
        <v>112003</v>
      </c>
      <c r="C1705" s="16" t="s">
        <v>943</v>
      </c>
      <c r="D1705" s="26">
        <v>43608</v>
      </c>
      <c r="E1705" s="16" t="s">
        <v>1160</v>
      </c>
      <c r="F1705" s="66">
        <v>99343995</v>
      </c>
      <c r="G1705" s="17"/>
      <c r="H1705" s="18">
        <f t="shared" si="26"/>
        <v>99343995</v>
      </c>
    </row>
    <row r="1706" spans="2:11" s="13" customFormat="1" hidden="1" x14ac:dyDescent="0.15">
      <c r="B1706" s="15">
        <v>122001</v>
      </c>
      <c r="C1706" s="16" t="s">
        <v>18</v>
      </c>
      <c r="D1706" s="26">
        <v>43608</v>
      </c>
      <c r="E1706" s="16" t="s">
        <v>1160</v>
      </c>
      <c r="F1706" s="66"/>
      <c r="G1706" s="17">
        <v>-99343995</v>
      </c>
      <c r="H1706" s="18">
        <f t="shared" si="26"/>
        <v>-99343995</v>
      </c>
    </row>
    <row r="1707" spans="2:11" s="13" customFormat="1" hidden="1" x14ac:dyDescent="0.15">
      <c r="B1707" s="15">
        <v>811013</v>
      </c>
      <c r="C1707" s="16" t="s">
        <v>152</v>
      </c>
      <c r="D1707" s="26">
        <v>43609</v>
      </c>
      <c r="E1707" s="16" t="s">
        <v>1161</v>
      </c>
      <c r="F1707" s="66">
        <v>35000000</v>
      </c>
      <c r="G1707" s="17"/>
      <c r="H1707" s="18">
        <f t="shared" si="26"/>
        <v>35000000</v>
      </c>
    </row>
    <row r="1708" spans="2:11" s="13" customFormat="1" hidden="1" x14ac:dyDescent="0.15">
      <c r="B1708" s="15">
        <v>112003</v>
      </c>
      <c r="C1708" s="16" t="s">
        <v>943</v>
      </c>
      <c r="D1708" s="26">
        <v>43609</v>
      </c>
      <c r="E1708" s="16" t="s">
        <v>1161</v>
      </c>
      <c r="F1708" s="66"/>
      <c r="G1708" s="17">
        <v>-35000000</v>
      </c>
      <c r="H1708" s="18">
        <f t="shared" si="26"/>
        <v>-35000000</v>
      </c>
    </row>
    <row r="1709" spans="2:11" s="13" customFormat="1" hidden="1" x14ac:dyDescent="0.15">
      <c r="B1709" s="15">
        <v>711005</v>
      </c>
      <c r="C1709" s="16" t="s">
        <v>144</v>
      </c>
      <c r="D1709" s="26">
        <v>43612</v>
      </c>
      <c r="E1709" s="16" t="s">
        <v>1162</v>
      </c>
      <c r="F1709" s="66">
        <v>64400000</v>
      </c>
      <c r="G1709" s="17"/>
      <c r="H1709" s="18">
        <f t="shared" si="26"/>
        <v>64400000</v>
      </c>
    </row>
    <row r="1710" spans="2:11" s="13" customFormat="1" hidden="1" x14ac:dyDescent="0.15">
      <c r="B1710" s="15">
        <v>811005</v>
      </c>
      <c r="C1710" s="16" t="s">
        <v>144</v>
      </c>
      <c r="D1710" s="26">
        <v>43612</v>
      </c>
      <c r="E1710" s="16" t="s">
        <v>1163</v>
      </c>
      <c r="F1710" s="66">
        <v>46758350</v>
      </c>
      <c r="G1710" s="17"/>
      <c r="H1710" s="18">
        <f t="shared" si="26"/>
        <v>46758350</v>
      </c>
    </row>
    <row r="1711" spans="2:11" s="13" customFormat="1" hidden="1" x14ac:dyDescent="0.15">
      <c r="B1711" s="15">
        <v>112003</v>
      </c>
      <c r="C1711" s="16" t="s">
        <v>943</v>
      </c>
      <c r="D1711" s="26">
        <v>43612</v>
      </c>
      <c r="E1711" s="16" t="s">
        <v>1164</v>
      </c>
      <c r="F1711" s="66"/>
      <c r="G1711" s="17">
        <v>-111158350</v>
      </c>
      <c r="H1711" s="18">
        <f t="shared" si="26"/>
        <v>-111158350</v>
      </c>
    </row>
    <row r="1712" spans="2:11" s="13" customFormat="1" hidden="1" x14ac:dyDescent="0.15">
      <c r="B1712" s="15">
        <v>611005</v>
      </c>
      <c r="C1712" s="16" t="s">
        <v>144</v>
      </c>
      <c r="D1712" s="26">
        <v>43612</v>
      </c>
      <c r="E1712" s="16" t="s">
        <v>1165</v>
      </c>
      <c r="F1712" s="66">
        <v>17357870</v>
      </c>
      <c r="G1712" s="17"/>
      <c r="H1712" s="18">
        <f t="shared" si="26"/>
        <v>17357870</v>
      </c>
    </row>
    <row r="1713" spans="2:8" s="13" customFormat="1" hidden="1" x14ac:dyDescent="0.15">
      <c r="B1713" s="15">
        <v>112003</v>
      </c>
      <c r="C1713" s="16" t="s">
        <v>943</v>
      </c>
      <c r="D1713" s="26">
        <v>43612</v>
      </c>
      <c r="E1713" s="16" t="s">
        <v>1165</v>
      </c>
      <c r="F1713" s="66"/>
      <c r="G1713" s="17">
        <v>-17357870</v>
      </c>
      <c r="H1713" s="18">
        <f t="shared" si="26"/>
        <v>-17357870</v>
      </c>
    </row>
    <row r="1714" spans="2:8" s="13" customFormat="1" hidden="1" x14ac:dyDescent="0.15">
      <c r="B1714" s="15">
        <v>912004</v>
      </c>
      <c r="C1714" s="16" t="s">
        <v>205</v>
      </c>
      <c r="D1714" s="26">
        <v>43612</v>
      </c>
      <c r="E1714" s="16" t="s">
        <v>951</v>
      </c>
      <c r="F1714" s="66">
        <v>5000</v>
      </c>
      <c r="G1714" s="17"/>
      <c r="H1714" s="18">
        <f t="shared" si="26"/>
        <v>5000</v>
      </c>
    </row>
    <row r="1715" spans="2:8" s="13" customFormat="1" hidden="1" x14ac:dyDescent="0.15">
      <c r="B1715" s="15">
        <v>112003</v>
      </c>
      <c r="C1715" s="16" t="s">
        <v>943</v>
      </c>
      <c r="D1715" s="26">
        <v>43612</v>
      </c>
      <c r="E1715" s="16" t="s">
        <v>951</v>
      </c>
      <c r="F1715" s="66"/>
      <c r="G1715" s="17">
        <v>-5000</v>
      </c>
      <c r="H1715" s="18">
        <f t="shared" si="26"/>
        <v>-5000</v>
      </c>
    </row>
    <row r="1716" spans="2:8" s="13" customFormat="1" hidden="1" x14ac:dyDescent="0.15">
      <c r="B1716" s="15">
        <v>811005</v>
      </c>
      <c r="C1716" s="16" t="s">
        <v>144</v>
      </c>
      <c r="D1716" s="26">
        <v>43612</v>
      </c>
      <c r="E1716" s="16" t="s">
        <v>1164</v>
      </c>
      <c r="F1716" s="66">
        <v>10000000</v>
      </c>
      <c r="G1716" s="17"/>
      <c r="H1716" s="18">
        <f t="shared" si="26"/>
        <v>10000000</v>
      </c>
    </row>
    <row r="1717" spans="2:8" s="13" customFormat="1" hidden="1" x14ac:dyDescent="0.15">
      <c r="B1717" s="15">
        <v>112003</v>
      </c>
      <c r="C1717" s="16" t="s">
        <v>943</v>
      </c>
      <c r="D1717" s="26">
        <v>43612</v>
      </c>
      <c r="E1717" s="16" t="s">
        <v>1164</v>
      </c>
      <c r="F1717" s="66"/>
      <c r="G1717" s="17">
        <v>-10000000</v>
      </c>
      <c r="H1717" s="18">
        <f t="shared" si="26"/>
        <v>-10000000</v>
      </c>
    </row>
    <row r="1718" spans="2:8" s="13" customFormat="1" hidden="1" x14ac:dyDescent="0.15">
      <c r="B1718" s="15">
        <v>912004</v>
      </c>
      <c r="C1718" s="16" t="s">
        <v>205</v>
      </c>
      <c r="D1718" s="26">
        <v>43612</v>
      </c>
      <c r="E1718" s="16" t="s">
        <v>951</v>
      </c>
      <c r="F1718" s="66">
        <v>5000</v>
      </c>
      <c r="G1718" s="17"/>
      <c r="H1718" s="18">
        <f t="shared" si="26"/>
        <v>5000</v>
      </c>
    </row>
    <row r="1719" spans="2:8" s="13" customFormat="1" hidden="1" x14ac:dyDescent="0.15">
      <c r="B1719" s="15">
        <v>112003</v>
      </c>
      <c r="C1719" s="16" t="s">
        <v>943</v>
      </c>
      <c r="D1719" s="26">
        <v>43612</v>
      </c>
      <c r="E1719" s="16" t="s">
        <v>951</v>
      </c>
      <c r="F1719" s="66"/>
      <c r="G1719" s="17">
        <v>-5000</v>
      </c>
      <c r="H1719" s="18">
        <f t="shared" si="26"/>
        <v>-5000</v>
      </c>
    </row>
    <row r="1720" spans="2:8" s="13" customFormat="1" hidden="1" x14ac:dyDescent="0.15">
      <c r="B1720" s="15">
        <v>811017</v>
      </c>
      <c r="C1720" s="16" t="s">
        <v>156</v>
      </c>
      <c r="D1720" s="26">
        <v>43612</v>
      </c>
      <c r="E1720" s="16" t="s">
        <v>1166</v>
      </c>
      <c r="F1720" s="66">
        <v>35000000</v>
      </c>
      <c r="G1720" s="17"/>
      <c r="H1720" s="18">
        <f t="shared" si="26"/>
        <v>35000000</v>
      </c>
    </row>
    <row r="1721" spans="2:8" s="13" customFormat="1" hidden="1" x14ac:dyDescent="0.15">
      <c r="B1721" s="15">
        <v>112003</v>
      </c>
      <c r="C1721" s="16" t="s">
        <v>943</v>
      </c>
      <c r="D1721" s="26">
        <v>43612</v>
      </c>
      <c r="E1721" s="16" t="s">
        <v>1166</v>
      </c>
      <c r="F1721" s="66"/>
      <c r="G1721" s="17">
        <v>-35000000</v>
      </c>
      <c r="H1721" s="18">
        <f t="shared" si="26"/>
        <v>-35000000</v>
      </c>
    </row>
    <row r="1722" spans="2:8" s="13" customFormat="1" hidden="1" x14ac:dyDescent="0.15">
      <c r="B1722" s="15">
        <v>112003</v>
      </c>
      <c r="C1722" s="16" t="s">
        <v>943</v>
      </c>
      <c r="D1722" s="26">
        <v>43613</v>
      </c>
      <c r="E1722" s="16" t="s">
        <v>1062</v>
      </c>
      <c r="F1722" s="66">
        <v>2704000</v>
      </c>
      <c r="G1722" s="17"/>
      <c r="H1722" s="18">
        <f t="shared" si="26"/>
        <v>2704000</v>
      </c>
    </row>
    <row r="1723" spans="2:8" s="13" customFormat="1" hidden="1" x14ac:dyDescent="0.15">
      <c r="B1723" s="15">
        <v>122001</v>
      </c>
      <c r="C1723" s="16" t="s">
        <v>18</v>
      </c>
      <c r="D1723" s="26">
        <v>43613</v>
      </c>
      <c r="E1723" s="16" t="s">
        <v>1062</v>
      </c>
      <c r="F1723" s="66"/>
      <c r="G1723" s="17">
        <v>-2704000</v>
      </c>
      <c r="H1723" s="18">
        <f t="shared" si="26"/>
        <v>-2704000</v>
      </c>
    </row>
    <row r="1724" spans="2:8" s="13" customFormat="1" hidden="1" x14ac:dyDescent="0.15">
      <c r="B1724" s="15">
        <v>112003</v>
      </c>
      <c r="C1724" s="16" t="s">
        <v>943</v>
      </c>
      <c r="D1724" s="26">
        <v>43614</v>
      </c>
      <c r="E1724" s="16" t="s">
        <v>1022</v>
      </c>
      <c r="F1724" s="66">
        <v>200000000</v>
      </c>
      <c r="G1724" s="17"/>
      <c r="H1724" s="18">
        <f t="shared" si="26"/>
        <v>200000000</v>
      </c>
    </row>
    <row r="1725" spans="2:8" s="13" customFormat="1" hidden="1" x14ac:dyDescent="0.15">
      <c r="B1725" s="15">
        <v>112001</v>
      </c>
      <c r="C1725" s="16" t="s">
        <v>9</v>
      </c>
      <c r="D1725" s="26">
        <v>43614</v>
      </c>
      <c r="E1725" s="16" t="s">
        <v>1022</v>
      </c>
      <c r="F1725" s="66"/>
      <c r="G1725" s="17">
        <v>-200000000</v>
      </c>
      <c r="H1725" s="18">
        <f t="shared" si="26"/>
        <v>-200000000</v>
      </c>
    </row>
    <row r="1726" spans="2:8" s="13" customFormat="1" hidden="1" x14ac:dyDescent="0.15">
      <c r="B1726" s="15">
        <v>811012</v>
      </c>
      <c r="C1726" s="16" t="s">
        <v>151</v>
      </c>
      <c r="D1726" s="26">
        <v>43616</v>
      </c>
      <c r="E1726" s="16" t="s">
        <v>1167</v>
      </c>
      <c r="F1726" s="66">
        <v>5810000</v>
      </c>
      <c r="G1726" s="17"/>
      <c r="H1726" s="18">
        <f t="shared" si="26"/>
        <v>5810000</v>
      </c>
    </row>
    <row r="1727" spans="2:8" s="13" customFormat="1" hidden="1" x14ac:dyDescent="0.15">
      <c r="B1727" s="15">
        <v>112003</v>
      </c>
      <c r="C1727" s="16" t="s">
        <v>943</v>
      </c>
      <c r="D1727" s="26">
        <v>43616</v>
      </c>
      <c r="E1727" s="16" t="s">
        <v>1167</v>
      </c>
      <c r="F1727" s="66"/>
      <c r="G1727" s="17">
        <v>-5810000</v>
      </c>
      <c r="H1727" s="18">
        <f t="shared" si="26"/>
        <v>-5810000</v>
      </c>
    </row>
    <row r="1728" spans="2:8" s="13" customFormat="1" hidden="1" x14ac:dyDescent="0.15">
      <c r="B1728" s="15">
        <v>611016</v>
      </c>
      <c r="C1728" s="16" t="s">
        <v>155</v>
      </c>
      <c r="D1728" s="26">
        <v>43616</v>
      </c>
      <c r="E1728" s="16" t="s">
        <v>1168</v>
      </c>
      <c r="F1728" s="66">
        <v>3920000</v>
      </c>
      <c r="G1728" s="17"/>
      <c r="H1728" s="18">
        <f t="shared" si="26"/>
        <v>3920000</v>
      </c>
    </row>
    <row r="1729" spans="2:8" s="13" customFormat="1" hidden="1" x14ac:dyDescent="0.15">
      <c r="B1729" s="15">
        <v>112003</v>
      </c>
      <c r="C1729" s="16" t="s">
        <v>943</v>
      </c>
      <c r="D1729" s="26">
        <v>43616</v>
      </c>
      <c r="E1729" s="16" t="s">
        <v>1168</v>
      </c>
      <c r="F1729" s="66"/>
      <c r="G1729" s="17">
        <v>-3920000</v>
      </c>
      <c r="H1729" s="18">
        <f t="shared" si="26"/>
        <v>-3920000</v>
      </c>
    </row>
    <row r="1730" spans="2:8" s="13" customFormat="1" hidden="1" x14ac:dyDescent="0.15">
      <c r="B1730" s="15">
        <v>711005</v>
      </c>
      <c r="C1730" s="16" t="s">
        <v>144</v>
      </c>
      <c r="D1730" s="26">
        <v>43616</v>
      </c>
      <c r="E1730" s="16" t="s">
        <v>1169</v>
      </c>
      <c r="F1730" s="66">
        <v>1500000</v>
      </c>
      <c r="G1730" s="17"/>
      <c r="H1730" s="18">
        <f t="shared" si="26"/>
        <v>1500000</v>
      </c>
    </row>
    <row r="1731" spans="2:8" s="13" customFormat="1" hidden="1" x14ac:dyDescent="0.15">
      <c r="B1731" s="15">
        <v>711005</v>
      </c>
      <c r="C1731" s="16" t="s">
        <v>144</v>
      </c>
      <c r="D1731" s="26">
        <v>43616</v>
      </c>
      <c r="E1731" s="16" t="s">
        <v>1170</v>
      </c>
      <c r="F1731" s="66">
        <v>1500000</v>
      </c>
      <c r="G1731" s="17"/>
      <c r="H1731" s="18">
        <f t="shared" si="26"/>
        <v>1500000</v>
      </c>
    </row>
    <row r="1732" spans="2:8" s="13" customFormat="1" hidden="1" x14ac:dyDescent="0.15">
      <c r="B1732" s="15">
        <v>711005</v>
      </c>
      <c r="C1732" s="16" t="s">
        <v>144</v>
      </c>
      <c r="D1732" s="26">
        <v>43616</v>
      </c>
      <c r="E1732" s="16" t="s">
        <v>1171</v>
      </c>
      <c r="F1732" s="66">
        <v>1200000</v>
      </c>
      <c r="G1732" s="17"/>
      <c r="H1732" s="18">
        <f t="shared" si="26"/>
        <v>1200000</v>
      </c>
    </row>
    <row r="1733" spans="2:8" s="13" customFormat="1" hidden="1" x14ac:dyDescent="0.15">
      <c r="B1733" s="15">
        <v>711004</v>
      </c>
      <c r="C1733" s="16" t="s">
        <v>143</v>
      </c>
      <c r="D1733" s="26">
        <v>43616</v>
      </c>
      <c r="E1733" s="16" t="s">
        <v>1172</v>
      </c>
      <c r="F1733" s="66">
        <v>600000</v>
      </c>
      <c r="G1733" s="17"/>
      <c r="H1733" s="18">
        <f t="shared" si="26"/>
        <v>600000</v>
      </c>
    </row>
    <row r="1734" spans="2:8" s="13" customFormat="1" hidden="1" x14ac:dyDescent="0.15">
      <c r="B1734" s="15">
        <v>711004</v>
      </c>
      <c r="C1734" s="16" t="s">
        <v>143</v>
      </c>
      <c r="D1734" s="26">
        <v>43616</v>
      </c>
      <c r="E1734" s="16" t="s">
        <v>1173</v>
      </c>
      <c r="F1734" s="66">
        <v>500000</v>
      </c>
      <c r="G1734" s="17"/>
      <c r="H1734" s="18">
        <f t="shared" si="26"/>
        <v>500000</v>
      </c>
    </row>
    <row r="1735" spans="2:8" s="13" customFormat="1" hidden="1" x14ac:dyDescent="0.15">
      <c r="B1735" s="15">
        <v>711004</v>
      </c>
      <c r="C1735" s="16" t="s">
        <v>143</v>
      </c>
      <c r="D1735" s="26">
        <v>43616</v>
      </c>
      <c r="E1735" s="16" t="s">
        <v>1174</v>
      </c>
      <c r="F1735" s="66">
        <v>500000</v>
      </c>
      <c r="G1735" s="17"/>
      <c r="H1735" s="18">
        <f t="shared" si="26"/>
        <v>500000</v>
      </c>
    </row>
    <row r="1736" spans="2:8" s="13" customFormat="1" hidden="1" x14ac:dyDescent="0.15">
      <c r="B1736" s="15">
        <v>711004</v>
      </c>
      <c r="C1736" s="16" t="s">
        <v>143</v>
      </c>
      <c r="D1736" s="26">
        <v>43616</v>
      </c>
      <c r="E1736" s="16" t="s">
        <v>1175</v>
      </c>
      <c r="F1736" s="66">
        <v>600000</v>
      </c>
      <c r="G1736" s="17"/>
      <c r="H1736" s="18">
        <f t="shared" si="26"/>
        <v>600000</v>
      </c>
    </row>
    <row r="1737" spans="2:8" s="13" customFormat="1" hidden="1" x14ac:dyDescent="0.15">
      <c r="B1737" s="15">
        <v>711004</v>
      </c>
      <c r="C1737" s="16" t="s">
        <v>143</v>
      </c>
      <c r="D1737" s="26">
        <v>43616</v>
      </c>
      <c r="E1737" s="16" t="s">
        <v>1176</v>
      </c>
      <c r="F1737" s="66">
        <v>500000</v>
      </c>
      <c r="G1737" s="17"/>
      <c r="H1737" s="18">
        <f t="shared" si="26"/>
        <v>500000</v>
      </c>
    </row>
    <row r="1738" spans="2:8" s="13" customFormat="1" hidden="1" x14ac:dyDescent="0.15">
      <c r="B1738" s="15">
        <v>711004</v>
      </c>
      <c r="C1738" s="16" t="s">
        <v>143</v>
      </c>
      <c r="D1738" s="26">
        <v>43616</v>
      </c>
      <c r="E1738" s="16" t="s">
        <v>1177</v>
      </c>
      <c r="F1738" s="66">
        <v>500000</v>
      </c>
      <c r="G1738" s="17"/>
      <c r="H1738" s="18">
        <f t="shared" si="26"/>
        <v>500000</v>
      </c>
    </row>
    <row r="1739" spans="2:8" s="13" customFormat="1" hidden="1" x14ac:dyDescent="0.15">
      <c r="B1739" s="15">
        <v>811004</v>
      </c>
      <c r="C1739" s="16" t="s">
        <v>143</v>
      </c>
      <c r="D1739" s="26">
        <v>43616</v>
      </c>
      <c r="E1739" s="16" t="s">
        <v>1135</v>
      </c>
      <c r="F1739" s="66">
        <v>361400</v>
      </c>
      <c r="G1739" s="17"/>
      <c r="H1739" s="18">
        <f t="shared" si="26"/>
        <v>361400</v>
      </c>
    </row>
    <row r="1740" spans="2:8" s="13" customFormat="1" hidden="1" x14ac:dyDescent="0.15">
      <c r="B1740" s="15">
        <v>711010</v>
      </c>
      <c r="C1740" s="16" t="s">
        <v>149</v>
      </c>
      <c r="D1740" s="26">
        <v>43616</v>
      </c>
      <c r="E1740" s="16" t="s">
        <v>1178</v>
      </c>
      <c r="F1740" s="66">
        <v>150000</v>
      </c>
      <c r="G1740" s="17"/>
      <c r="H1740" s="18">
        <f t="shared" si="26"/>
        <v>150000</v>
      </c>
    </row>
    <row r="1741" spans="2:8" s="13" customFormat="1" hidden="1" x14ac:dyDescent="0.15">
      <c r="B1741" s="15">
        <v>711021</v>
      </c>
      <c r="C1741" s="16" t="s">
        <v>159</v>
      </c>
      <c r="D1741" s="26">
        <v>43616</v>
      </c>
      <c r="E1741" s="16" t="s">
        <v>1179</v>
      </c>
      <c r="F1741" s="66">
        <v>88600</v>
      </c>
      <c r="G1741" s="17"/>
      <c r="H1741" s="18">
        <f t="shared" si="26"/>
        <v>88600</v>
      </c>
    </row>
    <row r="1742" spans="2:8" s="13" customFormat="1" hidden="1" x14ac:dyDescent="0.15">
      <c r="B1742" s="15">
        <v>112003</v>
      </c>
      <c r="C1742" s="16" t="s">
        <v>943</v>
      </c>
      <c r="D1742" s="26">
        <v>43616</v>
      </c>
      <c r="E1742" s="16" t="s">
        <v>678</v>
      </c>
      <c r="F1742" s="66"/>
      <c r="G1742" s="17">
        <v>-8000000</v>
      </c>
      <c r="H1742" s="18">
        <f t="shared" si="26"/>
        <v>-8000000</v>
      </c>
    </row>
    <row r="1743" spans="2:8" s="13" customFormat="1" hidden="1" x14ac:dyDescent="0.15">
      <c r="B1743" s="15">
        <v>711005</v>
      </c>
      <c r="C1743" s="16" t="s">
        <v>144</v>
      </c>
      <c r="D1743" s="26">
        <v>43616</v>
      </c>
      <c r="E1743" s="16" t="s">
        <v>784</v>
      </c>
      <c r="F1743" s="66">
        <v>94564500</v>
      </c>
      <c r="G1743" s="17"/>
      <c r="H1743" s="18">
        <f t="shared" si="26"/>
        <v>94564500</v>
      </c>
    </row>
    <row r="1744" spans="2:8" s="13" customFormat="1" hidden="1" x14ac:dyDescent="0.15">
      <c r="B1744" s="15">
        <v>811005</v>
      </c>
      <c r="C1744" s="16" t="s">
        <v>144</v>
      </c>
      <c r="D1744" s="26">
        <v>43616</v>
      </c>
      <c r="E1744" s="16" t="s">
        <v>785</v>
      </c>
      <c r="F1744" s="66">
        <v>62837500</v>
      </c>
      <c r="G1744" s="17"/>
      <c r="H1744" s="18">
        <f t="shared" si="26"/>
        <v>62837500</v>
      </c>
    </row>
    <row r="1745" spans="2:11" s="13" customFormat="1" hidden="1" x14ac:dyDescent="0.15">
      <c r="B1745" s="15">
        <v>112003</v>
      </c>
      <c r="C1745" s="16" t="s">
        <v>943</v>
      </c>
      <c r="D1745" s="26">
        <v>43616</v>
      </c>
      <c r="E1745" s="16" t="s">
        <v>1180</v>
      </c>
      <c r="F1745" s="66"/>
      <c r="G1745" s="17">
        <v>-157402000</v>
      </c>
      <c r="H1745" s="18">
        <f t="shared" si="26"/>
        <v>-157402000</v>
      </c>
    </row>
    <row r="1746" spans="2:11" s="13" customFormat="1" hidden="1" x14ac:dyDescent="0.15">
      <c r="B1746" s="15">
        <v>811010</v>
      </c>
      <c r="C1746" s="16" t="s">
        <v>149</v>
      </c>
      <c r="D1746" s="26">
        <v>43616</v>
      </c>
      <c r="E1746" s="16" t="s">
        <v>479</v>
      </c>
      <c r="F1746" s="66">
        <v>1000000</v>
      </c>
      <c r="G1746" s="17"/>
      <c r="H1746" s="18">
        <f t="shared" si="26"/>
        <v>1000000</v>
      </c>
    </row>
    <row r="1747" spans="2:11" s="13" customFormat="1" hidden="1" x14ac:dyDescent="0.15">
      <c r="B1747" s="15">
        <v>112003</v>
      </c>
      <c r="C1747" s="16" t="s">
        <v>943</v>
      </c>
      <c r="D1747" s="26">
        <v>43616</v>
      </c>
      <c r="E1747" s="16" t="s">
        <v>479</v>
      </c>
      <c r="F1747" s="66"/>
      <c r="G1747" s="17">
        <v>-1000000</v>
      </c>
      <c r="H1747" s="18">
        <f t="shared" si="26"/>
        <v>-1000000</v>
      </c>
    </row>
    <row r="1748" spans="2:11" s="13" customFormat="1" hidden="1" x14ac:dyDescent="0.15">
      <c r="B1748" s="15">
        <v>611005</v>
      </c>
      <c r="C1748" s="16" t="s">
        <v>144</v>
      </c>
      <c r="D1748" s="26">
        <v>43616</v>
      </c>
      <c r="E1748" s="16" t="s">
        <v>1181</v>
      </c>
      <c r="F1748" s="66">
        <v>21664887</v>
      </c>
      <c r="G1748" s="17"/>
      <c r="H1748" s="18">
        <f t="shared" si="26"/>
        <v>21664887</v>
      </c>
    </row>
    <row r="1749" spans="2:11" s="13" customFormat="1" hidden="1" x14ac:dyDescent="0.15">
      <c r="B1749" s="15">
        <v>112003</v>
      </c>
      <c r="C1749" s="16" t="s">
        <v>943</v>
      </c>
      <c r="D1749" s="26">
        <v>43616</v>
      </c>
      <c r="E1749" s="16" t="s">
        <v>1181</v>
      </c>
      <c r="F1749" s="66"/>
      <c r="G1749" s="17">
        <v>-21664887</v>
      </c>
      <c r="H1749" s="18">
        <f t="shared" si="26"/>
        <v>-21664887</v>
      </c>
      <c r="J1749" s="13" t="s">
        <v>397</v>
      </c>
    </row>
    <row r="1750" spans="2:11" s="13" customFormat="1" hidden="1" x14ac:dyDescent="0.15">
      <c r="B1750" s="15">
        <v>912004</v>
      </c>
      <c r="C1750" s="16" t="s">
        <v>205</v>
      </c>
      <c r="D1750" s="26">
        <v>43616</v>
      </c>
      <c r="E1750" s="16" t="s">
        <v>951</v>
      </c>
      <c r="F1750" s="66">
        <v>40000</v>
      </c>
      <c r="G1750" s="17"/>
      <c r="H1750" s="18">
        <f t="shared" si="26"/>
        <v>40000</v>
      </c>
    </row>
    <row r="1751" spans="2:11" s="13" customFormat="1" hidden="1" x14ac:dyDescent="0.15">
      <c r="B1751" s="15">
        <v>112003</v>
      </c>
      <c r="C1751" s="16" t="s">
        <v>943</v>
      </c>
      <c r="D1751" s="26">
        <v>43616</v>
      </c>
      <c r="E1751" s="16" t="s">
        <v>951</v>
      </c>
      <c r="F1751" s="66"/>
      <c r="G1751" s="17">
        <v>-40000</v>
      </c>
      <c r="H1751" s="18">
        <f t="shared" si="26"/>
        <v>-40000</v>
      </c>
    </row>
    <row r="1752" spans="2:11" s="13" customFormat="1" hidden="1" x14ac:dyDescent="0.15">
      <c r="B1752" s="15">
        <v>112002</v>
      </c>
      <c r="C1752" s="16" t="s">
        <v>10</v>
      </c>
      <c r="D1752" s="26">
        <v>43586</v>
      </c>
      <c r="E1752" s="16" t="s">
        <v>1182</v>
      </c>
      <c r="F1752" s="66">
        <v>29410.959999999999</v>
      </c>
      <c r="G1752" s="17"/>
      <c r="H1752" s="18">
        <f t="shared" si="26"/>
        <v>29410.959999999999</v>
      </c>
    </row>
    <row r="1753" spans="2:11" s="13" customFormat="1" hidden="1" x14ac:dyDescent="0.15">
      <c r="B1753" s="15">
        <v>112001</v>
      </c>
      <c r="C1753" s="16" t="s">
        <v>9</v>
      </c>
      <c r="D1753" s="26">
        <v>43586</v>
      </c>
      <c r="E1753" s="16" t="s">
        <v>1182</v>
      </c>
      <c r="F1753" s="66"/>
      <c r="G1753" s="17">
        <v>-29410.959999999999</v>
      </c>
      <c r="H1753" s="18">
        <f t="shared" si="26"/>
        <v>-29410.959999999999</v>
      </c>
      <c r="J1753" s="13">
        <v>-29410.959999999999</v>
      </c>
      <c r="K1753" s="54">
        <f>H1753-J1753</f>
        <v>0</v>
      </c>
    </row>
    <row r="1754" spans="2:11" s="13" customFormat="1" hidden="1" x14ac:dyDescent="0.15">
      <c r="B1754" s="15">
        <v>112001</v>
      </c>
      <c r="C1754" s="16" t="s">
        <v>9</v>
      </c>
      <c r="D1754" s="26">
        <v>43598</v>
      </c>
      <c r="E1754" s="16" t="s">
        <v>1183</v>
      </c>
      <c r="F1754" s="66">
        <v>103516466</v>
      </c>
      <c r="G1754" s="17"/>
      <c r="H1754" s="18">
        <f t="shared" si="26"/>
        <v>103516466</v>
      </c>
    </row>
    <row r="1755" spans="2:11" s="13" customFormat="1" hidden="1" x14ac:dyDescent="0.15">
      <c r="B1755" s="15">
        <v>112002</v>
      </c>
      <c r="C1755" s="16" t="s">
        <v>10</v>
      </c>
      <c r="D1755" s="26">
        <v>43598</v>
      </c>
      <c r="E1755" s="16" t="s">
        <v>1183</v>
      </c>
      <c r="F1755" s="66"/>
      <c r="G1755" s="17">
        <v>-103516466</v>
      </c>
      <c r="H1755" s="18">
        <f t="shared" si="26"/>
        <v>-103516466</v>
      </c>
    </row>
    <row r="1756" spans="2:11" s="13" customFormat="1" hidden="1" x14ac:dyDescent="0.15">
      <c r="B1756" s="15">
        <v>112001</v>
      </c>
      <c r="C1756" s="16" t="s">
        <v>9</v>
      </c>
      <c r="D1756" s="26">
        <v>43599</v>
      </c>
      <c r="E1756" s="16" t="s">
        <v>1183</v>
      </c>
      <c r="F1756" s="66">
        <v>62974543</v>
      </c>
      <c r="G1756" s="17"/>
      <c r="H1756" s="18">
        <f t="shared" si="26"/>
        <v>62974543</v>
      </c>
    </row>
    <row r="1757" spans="2:11" s="13" customFormat="1" hidden="1" x14ac:dyDescent="0.15">
      <c r="B1757" s="15">
        <v>112002</v>
      </c>
      <c r="C1757" s="16" t="s">
        <v>10</v>
      </c>
      <c r="D1757" s="26">
        <v>43599</v>
      </c>
      <c r="E1757" s="16" t="s">
        <v>1183</v>
      </c>
      <c r="F1757" s="66"/>
      <c r="G1757" s="17">
        <v>-62974543</v>
      </c>
      <c r="H1757" s="18">
        <f t="shared" si="26"/>
        <v>-62974543</v>
      </c>
    </row>
    <row r="1758" spans="2:11" s="13" customFormat="1" hidden="1" x14ac:dyDescent="0.15">
      <c r="B1758" s="15">
        <v>912004</v>
      </c>
      <c r="C1758" s="16" t="s">
        <v>205</v>
      </c>
      <c r="D1758" s="26">
        <v>43602</v>
      </c>
      <c r="E1758" s="16" t="s">
        <v>1184</v>
      </c>
      <c r="F1758" s="66">
        <v>56927000</v>
      </c>
      <c r="G1758" s="17"/>
      <c r="H1758" s="18">
        <f t="shared" si="26"/>
        <v>56927000</v>
      </c>
    </row>
    <row r="1759" spans="2:11" s="13" customFormat="1" hidden="1" x14ac:dyDescent="0.15">
      <c r="B1759" s="15">
        <v>112001</v>
      </c>
      <c r="C1759" s="16" t="s">
        <v>9</v>
      </c>
      <c r="D1759" s="26">
        <v>43602</v>
      </c>
      <c r="E1759" s="16" t="s">
        <v>1184</v>
      </c>
      <c r="F1759" s="66"/>
      <c r="G1759" s="17">
        <v>-56927000</v>
      </c>
      <c r="H1759" s="18">
        <f t="shared" si="26"/>
        <v>-56927000</v>
      </c>
    </row>
    <row r="1760" spans="2:11" s="13" customFormat="1" hidden="1" x14ac:dyDescent="0.15">
      <c r="B1760" s="15">
        <v>112001</v>
      </c>
      <c r="C1760" s="16" t="s">
        <v>9</v>
      </c>
      <c r="D1760" s="26">
        <v>43607</v>
      </c>
      <c r="E1760" s="16" t="s">
        <v>1183</v>
      </c>
      <c r="F1760" s="66">
        <v>39716948</v>
      </c>
      <c r="G1760" s="17"/>
      <c r="H1760" s="18">
        <f t="shared" ref="H1760:H1823" si="27">F1760+G1760</f>
        <v>39716948</v>
      </c>
    </row>
    <row r="1761" spans="2:8" s="13" customFormat="1" hidden="1" x14ac:dyDescent="0.15">
      <c r="B1761" s="15">
        <v>112002</v>
      </c>
      <c r="C1761" s="16" t="s">
        <v>10</v>
      </c>
      <c r="D1761" s="26">
        <v>43607</v>
      </c>
      <c r="E1761" s="16" t="s">
        <v>1183</v>
      </c>
      <c r="F1761" s="66"/>
      <c r="G1761" s="17">
        <v>-39716948</v>
      </c>
      <c r="H1761" s="18">
        <f t="shared" si="27"/>
        <v>-39716948</v>
      </c>
    </row>
    <row r="1762" spans="2:8" s="13" customFormat="1" hidden="1" x14ac:dyDescent="0.15">
      <c r="B1762" s="15">
        <v>611013</v>
      </c>
      <c r="C1762" s="16" t="s">
        <v>152</v>
      </c>
      <c r="D1762" s="26">
        <v>43608</v>
      </c>
      <c r="E1762" s="16" t="s">
        <v>1185</v>
      </c>
      <c r="F1762" s="66">
        <v>90000</v>
      </c>
      <c r="G1762" s="17"/>
      <c r="H1762" s="18">
        <f t="shared" si="27"/>
        <v>90000</v>
      </c>
    </row>
    <row r="1763" spans="2:8" s="13" customFormat="1" hidden="1" x14ac:dyDescent="0.15">
      <c r="B1763" s="15">
        <v>611003</v>
      </c>
      <c r="C1763" s="16" t="s">
        <v>142</v>
      </c>
      <c r="D1763" s="26">
        <v>43608</v>
      </c>
      <c r="E1763" s="16" t="s">
        <v>1186</v>
      </c>
      <c r="F1763" s="66">
        <v>560000</v>
      </c>
      <c r="G1763" s="17"/>
      <c r="H1763" s="18">
        <f t="shared" si="27"/>
        <v>560000</v>
      </c>
    </row>
    <row r="1764" spans="2:8" s="13" customFormat="1" hidden="1" x14ac:dyDescent="0.15">
      <c r="B1764" s="15">
        <v>611003</v>
      </c>
      <c r="C1764" s="16" t="s">
        <v>142</v>
      </c>
      <c r="D1764" s="26">
        <v>43608</v>
      </c>
      <c r="E1764" s="16" t="s">
        <v>1187</v>
      </c>
      <c r="F1764" s="66">
        <v>200000</v>
      </c>
      <c r="G1764" s="17"/>
      <c r="H1764" s="18">
        <f t="shared" si="27"/>
        <v>200000</v>
      </c>
    </row>
    <row r="1765" spans="2:8" s="13" customFormat="1" hidden="1" x14ac:dyDescent="0.15">
      <c r="B1765" s="15">
        <v>611020</v>
      </c>
      <c r="C1765" s="16" t="s">
        <v>512</v>
      </c>
      <c r="D1765" s="26">
        <v>43608</v>
      </c>
      <c r="E1765" s="16" t="s">
        <v>1188</v>
      </c>
      <c r="F1765" s="66">
        <v>500000</v>
      </c>
      <c r="G1765" s="17"/>
      <c r="H1765" s="18">
        <f t="shared" si="27"/>
        <v>500000</v>
      </c>
    </row>
    <row r="1766" spans="2:8" s="13" customFormat="1" hidden="1" x14ac:dyDescent="0.15">
      <c r="B1766" s="15">
        <v>611012</v>
      </c>
      <c r="C1766" s="16" t="s">
        <v>151</v>
      </c>
      <c r="D1766" s="26">
        <v>43608</v>
      </c>
      <c r="E1766" s="16" t="s">
        <v>1189</v>
      </c>
      <c r="F1766" s="66">
        <v>990000</v>
      </c>
      <c r="G1766" s="17"/>
      <c r="H1766" s="18">
        <f t="shared" si="27"/>
        <v>990000</v>
      </c>
    </row>
    <row r="1767" spans="2:8" s="13" customFormat="1" hidden="1" x14ac:dyDescent="0.15">
      <c r="B1767" s="15">
        <v>611013</v>
      </c>
      <c r="C1767" s="16" t="s">
        <v>152</v>
      </c>
      <c r="D1767" s="26">
        <v>43608</v>
      </c>
      <c r="E1767" s="16" t="s">
        <v>1190</v>
      </c>
      <c r="F1767" s="66">
        <v>185800</v>
      </c>
      <c r="G1767" s="17"/>
      <c r="H1767" s="18">
        <f t="shared" si="27"/>
        <v>185800</v>
      </c>
    </row>
    <row r="1768" spans="2:8" s="13" customFormat="1" hidden="1" x14ac:dyDescent="0.15">
      <c r="B1768" s="15">
        <v>611013</v>
      </c>
      <c r="C1768" s="16" t="s">
        <v>152</v>
      </c>
      <c r="D1768" s="26">
        <v>43608</v>
      </c>
      <c r="E1768" s="16" t="s">
        <v>1191</v>
      </c>
      <c r="F1768" s="66">
        <v>275000</v>
      </c>
      <c r="G1768" s="17"/>
      <c r="H1768" s="18">
        <f t="shared" si="27"/>
        <v>275000</v>
      </c>
    </row>
    <row r="1769" spans="2:8" s="13" customFormat="1" hidden="1" x14ac:dyDescent="0.15">
      <c r="B1769" s="15">
        <v>611011</v>
      </c>
      <c r="C1769" s="16" t="s">
        <v>150</v>
      </c>
      <c r="D1769" s="26">
        <v>43608</v>
      </c>
      <c r="E1769" s="16" t="s">
        <v>1192</v>
      </c>
      <c r="F1769" s="66">
        <v>3991618</v>
      </c>
      <c r="G1769" s="17"/>
      <c r="H1769" s="18">
        <f t="shared" si="27"/>
        <v>3991618</v>
      </c>
    </row>
    <row r="1770" spans="2:8" s="13" customFormat="1" hidden="1" x14ac:dyDescent="0.15">
      <c r="B1770" s="15">
        <v>112001</v>
      </c>
      <c r="C1770" s="16" t="s">
        <v>9</v>
      </c>
      <c r="D1770" s="26">
        <v>43608</v>
      </c>
      <c r="E1770" s="16" t="s">
        <v>1193</v>
      </c>
      <c r="F1770" s="66"/>
      <c r="G1770" s="17">
        <v>-6792418</v>
      </c>
      <c r="H1770" s="18">
        <f t="shared" si="27"/>
        <v>-6792418</v>
      </c>
    </row>
    <row r="1771" spans="2:8" s="13" customFormat="1" hidden="1" x14ac:dyDescent="0.15">
      <c r="B1771" s="15">
        <v>112001</v>
      </c>
      <c r="C1771" s="16" t="s">
        <v>9</v>
      </c>
      <c r="D1771" s="26">
        <v>43609</v>
      </c>
      <c r="E1771" s="16" t="s">
        <v>1194</v>
      </c>
      <c r="F1771" s="66">
        <v>30000</v>
      </c>
      <c r="G1771" s="17"/>
      <c r="H1771" s="18">
        <f t="shared" si="27"/>
        <v>30000</v>
      </c>
    </row>
    <row r="1772" spans="2:8" s="13" customFormat="1" hidden="1" x14ac:dyDescent="0.15">
      <c r="B1772" s="15">
        <v>912004</v>
      </c>
      <c r="C1772" s="16" t="s">
        <v>205</v>
      </c>
      <c r="D1772" s="26">
        <v>43609</v>
      </c>
      <c r="E1772" s="16" t="s">
        <v>1194</v>
      </c>
      <c r="F1772" s="66"/>
      <c r="G1772" s="17">
        <v>-30000</v>
      </c>
      <c r="H1772" s="18">
        <f t="shared" si="27"/>
        <v>-30000</v>
      </c>
    </row>
    <row r="1773" spans="2:8" s="13" customFormat="1" hidden="1" x14ac:dyDescent="0.15">
      <c r="B1773" s="15">
        <v>811005</v>
      </c>
      <c r="C1773" s="16" t="s">
        <v>144</v>
      </c>
      <c r="D1773" s="26">
        <v>43609</v>
      </c>
      <c r="E1773" s="16" t="s">
        <v>1195</v>
      </c>
      <c r="F1773" s="66">
        <v>14500000</v>
      </c>
      <c r="G1773" s="17"/>
      <c r="H1773" s="18">
        <f t="shared" si="27"/>
        <v>14500000</v>
      </c>
    </row>
    <row r="1774" spans="2:8" s="13" customFormat="1" hidden="1" x14ac:dyDescent="0.15">
      <c r="B1774" s="15">
        <v>711005</v>
      </c>
      <c r="C1774" s="16" t="s">
        <v>144</v>
      </c>
      <c r="D1774" s="26">
        <v>43609</v>
      </c>
      <c r="E1774" s="16" t="s">
        <v>1196</v>
      </c>
      <c r="F1774" s="66">
        <v>7000000</v>
      </c>
      <c r="G1774" s="17"/>
      <c r="H1774" s="18">
        <f t="shared" si="27"/>
        <v>7000000</v>
      </c>
    </row>
    <row r="1775" spans="2:8" s="13" customFormat="1" hidden="1" x14ac:dyDescent="0.15">
      <c r="B1775" s="15">
        <v>112001</v>
      </c>
      <c r="C1775" s="16" t="s">
        <v>9</v>
      </c>
      <c r="D1775" s="26">
        <v>43609</v>
      </c>
      <c r="E1775" s="16" t="s">
        <v>1197</v>
      </c>
      <c r="F1775" s="66"/>
      <c r="G1775" s="17">
        <v>-21500000</v>
      </c>
      <c r="H1775" s="18">
        <f t="shared" si="27"/>
        <v>-21500000</v>
      </c>
    </row>
    <row r="1776" spans="2:8" s="13" customFormat="1" hidden="1" x14ac:dyDescent="0.15">
      <c r="B1776" s="15">
        <v>611005</v>
      </c>
      <c r="C1776" s="16" t="s">
        <v>144</v>
      </c>
      <c r="D1776" s="26">
        <v>43609</v>
      </c>
      <c r="E1776" s="16" t="s">
        <v>1198</v>
      </c>
      <c r="F1776" s="66">
        <v>4500000</v>
      </c>
      <c r="G1776" s="17"/>
      <c r="H1776" s="18">
        <f t="shared" si="27"/>
        <v>4500000</v>
      </c>
    </row>
    <row r="1777" spans="2:8" s="13" customFormat="1" hidden="1" x14ac:dyDescent="0.15">
      <c r="B1777" s="15">
        <v>112001</v>
      </c>
      <c r="C1777" s="16" t="s">
        <v>9</v>
      </c>
      <c r="D1777" s="26">
        <v>43609</v>
      </c>
      <c r="E1777" s="16" t="s">
        <v>1198</v>
      </c>
      <c r="F1777" s="66"/>
      <c r="G1777" s="17">
        <v>-4500000</v>
      </c>
      <c r="H1777" s="18">
        <f t="shared" si="27"/>
        <v>-4500000</v>
      </c>
    </row>
    <row r="1778" spans="2:8" s="13" customFormat="1" hidden="1" x14ac:dyDescent="0.15">
      <c r="B1778" s="15">
        <v>611005</v>
      </c>
      <c r="C1778" s="16" t="s">
        <v>144</v>
      </c>
      <c r="D1778" s="26">
        <v>43609</v>
      </c>
      <c r="E1778" s="16" t="s">
        <v>1199</v>
      </c>
      <c r="F1778" s="66">
        <v>14500000</v>
      </c>
      <c r="G1778" s="17"/>
      <c r="H1778" s="18">
        <f t="shared" si="27"/>
        <v>14500000</v>
      </c>
    </row>
    <row r="1779" spans="2:8" s="13" customFormat="1" hidden="1" x14ac:dyDescent="0.15">
      <c r="B1779" s="15">
        <v>112001</v>
      </c>
      <c r="C1779" s="16" t="s">
        <v>9</v>
      </c>
      <c r="D1779" s="26">
        <v>43609</v>
      </c>
      <c r="E1779" s="16" t="s">
        <v>1199</v>
      </c>
      <c r="F1779" s="66"/>
      <c r="G1779" s="17">
        <v>-14500000</v>
      </c>
      <c r="H1779" s="18">
        <f t="shared" si="27"/>
        <v>-14500000</v>
      </c>
    </row>
    <row r="1780" spans="2:8" s="13" customFormat="1" hidden="1" x14ac:dyDescent="0.15">
      <c r="B1780" s="15">
        <v>112001</v>
      </c>
      <c r="C1780" s="16" t="s">
        <v>9</v>
      </c>
      <c r="D1780" s="26">
        <v>43612</v>
      </c>
      <c r="E1780" s="16" t="s">
        <v>1183</v>
      </c>
      <c r="F1780" s="66">
        <v>149546997</v>
      </c>
      <c r="G1780" s="17"/>
      <c r="H1780" s="18">
        <f t="shared" si="27"/>
        <v>149546997</v>
      </c>
    </row>
    <row r="1781" spans="2:8" s="13" customFormat="1" hidden="1" x14ac:dyDescent="0.15">
      <c r="B1781" s="15">
        <v>112002</v>
      </c>
      <c r="C1781" s="16" t="s">
        <v>10</v>
      </c>
      <c r="D1781" s="26">
        <v>43612</v>
      </c>
      <c r="E1781" s="16" t="s">
        <v>1183</v>
      </c>
      <c r="F1781" s="66"/>
      <c r="G1781" s="17">
        <v>-149546997</v>
      </c>
      <c r="H1781" s="18">
        <f t="shared" si="27"/>
        <v>-149546997</v>
      </c>
    </row>
    <row r="1782" spans="2:8" s="13" customFormat="1" hidden="1" x14ac:dyDescent="0.15">
      <c r="B1782" s="15">
        <v>112001</v>
      </c>
      <c r="C1782" s="16" t="s">
        <v>9</v>
      </c>
      <c r="D1782" s="26">
        <v>43613</v>
      </c>
      <c r="E1782" s="16" t="s">
        <v>1183</v>
      </c>
      <c r="F1782" s="66">
        <v>58913990</v>
      </c>
      <c r="G1782" s="17"/>
      <c r="H1782" s="18">
        <f t="shared" si="27"/>
        <v>58913990</v>
      </c>
    </row>
    <row r="1783" spans="2:8" s="13" customFormat="1" hidden="1" x14ac:dyDescent="0.15">
      <c r="B1783" s="15">
        <v>112002</v>
      </c>
      <c r="C1783" s="16" t="s">
        <v>10</v>
      </c>
      <c r="D1783" s="26">
        <v>43613</v>
      </c>
      <c r="E1783" s="16" t="s">
        <v>1183</v>
      </c>
      <c r="F1783" s="66"/>
      <c r="G1783" s="17">
        <v>-58913990</v>
      </c>
      <c r="H1783" s="18">
        <f t="shared" si="27"/>
        <v>-58913990</v>
      </c>
    </row>
    <row r="1784" spans="2:8" s="13" customFormat="1" hidden="1" x14ac:dyDescent="0.15">
      <c r="B1784" s="15">
        <v>112001</v>
      </c>
      <c r="C1784" s="16" t="s">
        <v>9</v>
      </c>
      <c r="D1784" s="26">
        <v>43614</v>
      </c>
      <c r="E1784" s="16" t="s">
        <v>1183</v>
      </c>
      <c r="F1784" s="66">
        <v>129089600</v>
      </c>
      <c r="G1784" s="17"/>
      <c r="H1784" s="18">
        <f t="shared" si="27"/>
        <v>129089600</v>
      </c>
    </row>
    <row r="1785" spans="2:8" s="13" customFormat="1" hidden="1" x14ac:dyDescent="0.15">
      <c r="B1785" s="15">
        <v>112002</v>
      </c>
      <c r="C1785" s="16" t="s">
        <v>10</v>
      </c>
      <c r="D1785" s="26">
        <v>43614</v>
      </c>
      <c r="E1785" s="16" t="s">
        <v>1183</v>
      </c>
      <c r="F1785" s="66"/>
      <c r="G1785" s="17">
        <v>-129089600</v>
      </c>
      <c r="H1785" s="18">
        <f t="shared" si="27"/>
        <v>-129089600</v>
      </c>
    </row>
    <row r="1786" spans="2:8" s="13" customFormat="1" hidden="1" x14ac:dyDescent="0.15">
      <c r="B1786" s="15">
        <v>811005</v>
      </c>
      <c r="C1786" s="16" t="s">
        <v>144</v>
      </c>
      <c r="D1786" s="26">
        <v>43616</v>
      </c>
      <c r="E1786" s="16" t="s">
        <v>1200</v>
      </c>
      <c r="F1786" s="66">
        <v>19288000</v>
      </c>
      <c r="G1786" s="17"/>
      <c r="H1786" s="18">
        <f t="shared" si="27"/>
        <v>19288000</v>
      </c>
    </row>
    <row r="1787" spans="2:8" s="13" customFormat="1" hidden="1" x14ac:dyDescent="0.15">
      <c r="B1787" s="15">
        <v>711005</v>
      </c>
      <c r="C1787" s="16" t="s">
        <v>144</v>
      </c>
      <c r="D1787" s="26">
        <v>43616</v>
      </c>
      <c r="E1787" s="16" t="s">
        <v>1201</v>
      </c>
      <c r="F1787" s="66">
        <v>9000000</v>
      </c>
      <c r="G1787" s="17"/>
      <c r="H1787" s="18">
        <f t="shared" si="27"/>
        <v>9000000</v>
      </c>
    </row>
    <row r="1788" spans="2:8" s="13" customFormat="1" hidden="1" x14ac:dyDescent="0.15">
      <c r="B1788" s="15">
        <v>112001</v>
      </c>
      <c r="C1788" s="16" t="s">
        <v>9</v>
      </c>
      <c r="D1788" s="26">
        <v>43616</v>
      </c>
      <c r="E1788" s="16" t="s">
        <v>1202</v>
      </c>
      <c r="F1788" s="66"/>
      <c r="G1788" s="17">
        <v>-28288000</v>
      </c>
      <c r="H1788" s="18">
        <f t="shared" si="27"/>
        <v>-28288000</v>
      </c>
    </row>
    <row r="1789" spans="2:8" s="13" customFormat="1" hidden="1" x14ac:dyDescent="0.15">
      <c r="B1789" s="15">
        <v>611005</v>
      </c>
      <c r="C1789" s="16" t="s">
        <v>144</v>
      </c>
      <c r="D1789" s="26">
        <v>43616</v>
      </c>
      <c r="E1789" s="16" t="s">
        <v>1203</v>
      </c>
      <c r="F1789" s="66">
        <v>19201000</v>
      </c>
      <c r="G1789" s="17"/>
      <c r="H1789" s="18">
        <f t="shared" si="27"/>
        <v>19201000</v>
      </c>
    </row>
    <row r="1790" spans="2:8" s="13" customFormat="1" hidden="1" x14ac:dyDescent="0.15">
      <c r="B1790" s="15">
        <v>112001</v>
      </c>
      <c r="C1790" s="16" t="s">
        <v>9</v>
      </c>
      <c r="D1790" s="26">
        <v>43616</v>
      </c>
      <c r="E1790" s="16" t="s">
        <v>1203</v>
      </c>
      <c r="F1790" s="66"/>
      <c r="G1790" s="17">
        <v>-19201000</v>
      </c>
      <c r="H1790" s="18">
        <f t="shared" si="27"/>
        <v>-19201000</v>
      </c>
    </row>
    <row r="1791" spans="2:8" s="13" customFormat="1" hidden="1" x14ac:dyDescent="0.15">
      <c r="B1791" s="15">
        <v>611005</v>
      </c>
      <c r="C1791" s="16" t="s">
        <v>144</v>
      </c>
      <c r="D1791" s="26">
        <v>43616</v>
      </c>
      <c r="E1791" s="16" t="s">
        <v>1204</v>
      </c>
      <c r="F1791" s="66">
        <v>4309900</v>
      </c>
      <c r="G1791" s="17"/>
      <c r="H1791" s="18">
        <f t="shared" si="27"/>
        <v>4309900</v>
      </c>
    </row>
    <row r="1792" spans="2:8" s="13" customFormat="1" hidden="1" x14ac:dyDescent="0.15">
      <c r="B1792" s="15">
        <v>112001</v>
      </c>
      <c r="C1792" s="16" t="s">
        <v>9</v>
      </c>
      <c r="D1792" s="26">
        <v>43616</v>
      </c>
      <c r="E1792" s="16" t="s">
        <v>1204</v>
      </c>
      <c r="F1792" s="66"/>
      <c r="G1792" s="17">
        <v>-4309900</v>
      </c>
      <c r="H1792" s="18">
        <f t="shared" si="27"/>
        <v>-4309900</v>
      </c>
    </row>
    <row r="1793" spans="2:8" s="13" customFormat="1" hidden="1" x14ac:dyDescent="0.15">
      <c r="B1793" s="15">
        <v>912004</v>
      </c>
      <c r="C1793" s="16" t="s">
        <v>205</v>
      </c>
      <c r="D1793" s="26">
        <v>43616</v>
      </c>
      <c r="E1793" s="16" t="s">
        <v>820</v>
      </c>
      <c r="F1793" s="66">
        <v>12500</v>
      </c>
      <c r="G1793" s="17"/>
      <c r="H1793" s="18">
        <f t="shared" si="27"/>
        <v>12500</v>
      </c>
    </row>
    <row r="1794" spans="2:8" s="13" customFormat="1" hidden="1" x14ac:dyDescent="0.15">
      <c r="B1794" s="15">
        <v>112001</v>
      </c>
      <c r="C1794" s="16" t="s">
        <v>9</v>
      </c>
      <c r="D1794" s="26">
        <v>43616</v>
      </c>
      <c r="E1794" s="16" t="s">
        <v>820</v>
      </c>
      <c r="F1794" s="66"/>
      <c r="G1794" s="17">
        <v>-12500</v>
      </c>
      <c r="H1794" s="18">
        <f t="shared" si="27"/>
        <v>-12500</v>
      </c>
    </row>
    <row r="1795" spans="2:8" s="13" customFormat="1" hidden="1" x14ac:dyDescent="0.15">
      <c r="B1795" s="15">
        <v>112001</v>
      </c>
      <c r="C1795" s="16" t="s">
        <v>9</v>
      </c>
      <c r="D1795" s="26">
        <v>43616</v>
      </c>
      <c r="E1795" s="16" t="s">
        <v>821</v>
      </c>
      <c r="F1795" s="66">
        <v>157069</v>
      </c>
      <c r="G1795" s="17"/>
      <c r="H1795" s="18">
        <f t="shared" si="27"/>
        <v>157069</v>
      </c>
    </row>
    <row r="1796" spans="2:8" s="13" customFormat="1" hidden="1" x14ac:dyDescent="0.15">
      <c r="B1796" s="15">
        <v>911001</v>
      </c>
      <c r="C1796" s="16" t="s">
        <v>197</v>
      </c>
      <c r="D1796" s="26">
        <v>43616</v>
      </c>
      <c r="E1796" s="16" t="s">
        <v>821</v>
      </c>
      <c r="F1796" s="66"/>
      <c r="G1796" s="17">
        <v>-157069</v>
      </c>
      <c r="H1796" s="18">
        <f t="shared" si="27"/>
        <v>-157069</v>
      </c>
    </row>
    <row r="1797" spans="2:8" s="13" customFormat="1" hidden="1" x14ac:dyDescent="0.15">
      <c r="B1797" s="15">
        <v>912005</v>
      </c>
      <c r="C1797" s="16" t="s">
        <v>206</v>
      </c>
      <c r="D1797" s="26">
        <v>43616</v>
      </c>
      <c r="E1797" s="16" t="s">
        <v>822</v>
      </c>
      <c r="F1797" s="66">
        <v>31414</v>
      </c>
      <c r="G1797" s="17"/>
      <c r="H1797" s="18">
        <f t="shared" si="27"/>
        <v>31414</v>
      </c>
    </row>
    <row r="1798" spans="2:8" s="13" customFormat="1" hidden="1" x14ac:dyDescent="0.15">
      <c r="B1798" s="15">
        <v>112001</v>
      </c>
      <c r="C1798" s="16" t="s">
        <v>9</v>
      </c>
      <c r="D1798" s="26">
        <v>43616</v>
      </c>
      <c r="E1798" s="16" t="s">
        <v>822</v>
      </c>
      <c r="F1798" s="66"/>
      <c r="G1798" s="17">
        <v>-31414</v>
      </c>
      <c r="H1798" s="18">
        <f t="shared" si="27"/>
        <v>-31414</v>
      </c>
    </row>
    <row r="1799" spans="2:8" s="13" customFormat="1" hidden="1" x14ac:dyDescent="0.15">
      <c r="B1799" s="15">
        <v>112002</v>
      </c>
      <c r="C1799" s="16" t="s">
        <v>10</v>
      </c>
      <c r="D1799" s="26">
        <v>43598</v>
      </c>
      <c r="E1799" s="16" t="s">
        <v>1205</v>
      </c>
      <c r="F1799" s="66">
        <v>103516466</v>
      </c>
      <c r="G1799" s="17"/>
      <c r="H1799" s="18">
        <f t="shared" si="27"/>
        <v>103516466</v>
      </c>
    </row>
    <row r="1800" spans="2:8" s="13" customFormat="1" hidden="1" x14ac:dyDescent="0.15">
      <c r="B1800" s="15">
        <v>122001</v>
      </c>
      <c r="C1800" s="16" t="s">
        <v>18</v>
      </c>
      <c r="D1800" s="26">
        <v>43598</v>
      </c>
      <c r="E1800" s="16" t="s">
        <v>1205</v>
      </c>
      <c r="F1800" s="66"/>
      <c r="G1800" s="17">
        <v>-103516466</v>
      </c>
      <c r="H1800" s="18">
        <f t="shared" si="27"/>
        <v>-103516466</v>
      </c>
    </row>
    <row r="1801" spans="2:8" s="13" customFormat="1" hidden="1" x14ac:dyDescent="0.15">
      <c r="B1801" s="15">
        <v>112002</v>
      </c>
      <c r="C1801" s="16" t="s">
        <v>10</v>
      </c>
      <c r="D1801" s="26">
        <v>43599</v>
      </c>
      <c r="E1801" s="16" t="s">
        <v>1206</v>
      </c>
      <c r="F1801" s="66">
        <v>1025143</v>
      </c>
      <c r="G1801" s="17"/>
      <c r="H1801" s="18">
        <f t="shared" si="27"/>
        <v>1025143</v>
      </c>
    </row>
    <row r="1802" spans="2:8" s="13" customFormat="1" hidden="1" x14ac:dyDescent="0.15">
      <c r="B1802" s="15">
        <v>122001</v>
      </c>
      <c r="C1802" s="16" t="s">
        <v>18</v>
      </c>
      <c r="D1802" s="26">
        <v>43599</v>
      </c>
      <c r="E1802" s="16" t="s">
        <v>1206</v>
      </c>
      <c r="F1802" s="66"/>
      <c r="G1802" s="17">
        <v>-1025143</v>
      </c>
      <c r="H1802" s="18">
        <f t="shared" si="27"/>
        <v>-1025143</v>
      </c>
    </row>
    <row r="1803" spans="2:8" s="13" customFormat="1" hidden="1" x14ac:dyDescent="0.15">
      <c r="B1803" s="15">
        <v>112002</v>
      </c>
      <c r="C1803" s="16" t="s">
        <v>10</v>
      </c>
      <c r="D1803" s="26">
        <v>43599</v>
      </c>
      <c r="E1803" s="16" t="s">
        <v>1207</v>
      </c>
      <c r="F1803" s="66">
        <v>61949400</v>
      </c>
      <c r="G1803" s="17"/>
      <c r="H1803" s="18">
        <f t="shared" si="27"/>
        <v>61949400</v>
      </c>
    </row>
    <row r="1804" spans="2:8" s="13" customFormat="1" hidden="1" x14ac:dyDescent="0.15">
      <c r="B1804" s="15">
        <v>122001</v>
      </c>
      <c r="C1804" s="16" t="s">
        <v>18</v>
      </c>
      <c r="D1804" s="26">
        <v>43599</v>
      </c>
      <c r="E1804" s="16" t="s">
        <v>1207</v>
      </c>
      <c r="F1804" s="66"/>
      <c r="G1804" s="17">
        <v>-61949400</v>
      </c>
      <c r="H1804" s="18">
        <f t="shared" si="27"/>
        <v>-61949400</v>
      </c>
    </row>
    <row r="1805" spans="2:8" s="13" customFormat="1" hidden="1" x14ac:dyDescent="0.15">
      <c r="B1805" s="15">
        <v>112002</v>
      </c>
      <c r="C1805" s="16" t="s">
        <v>10</v>
      </c>
      <c r="D1805" s="26">
        <v>43607</v>
      </c>
      <c r="E1805" s="16" t="s">
        <v>1208</v>
      </c>
      <c r="F1805" s="66">
        <v>39716948</v>
      </c>
      <c r="G1805" s="17"/>
      <c r="H1805" s="18">
        <f t="shared" si="27"/>
        <v>39716948</v>
      </c>
    </row>
    <row r="1806" spans="2:8" s="13" customFormat="1" hidden="1" x14ac:dyDescent="0.15">
      <c r="B1806" s="15">
        <v>122001</v>
      </c>
      <c r="C1806" s="16" t="s">
        <v>18</v>
      </c>
      <c r="D1806" s="26">
        <v>43607</v>
      </c>
      <c r="E1806" s="16" t="s">
        <v>1208</v>
      </c>
      <c r="F1806" s="66"/>
      <c r="G1806" s="17">
        <v>-39716948</v>
      </c>
      <c r="H1806" s="18">
        <f t="shared" si="27"/>
        <v>-39716948</v>
      </c>
    </row>
    <row r="1807" spans="2:8" s="13" customFormat="1" hidden="1" x14ac:dyDescent="0.15">
      <c r="B1807" s="15">
        <v>112002</v>
      </c>
      <c r="C1807" s="16" t="s">
        <v>10</v>
      </c>
      <c r="D1807" s="26">
        <v>43612</v>
      </c>
      <c r="E1807" s="16" t="s">
        <v>1209</v>
      </c>
      <c r="F1807" s="66">
        <v>149546997</v>
      </c>
      <c r="G1807" s="17"/>
      <c r="H1807" s="18">
        <f t="shared" si="27"/>
        <v>149546997</v>
      </c>
    </row>
    <row r="1808" spans="2:8" s="13" customFormat="1" hidden="1" x14ac:dyDescent="0.15">
      <c r="B1808" s="15">
        <v>122001</v>
      </c>
      <c r="C1808" s="16" t="s">
        <v>18</v>
      </c>
      <c r="D1808" s="26">
        <v>43612</v>
      </c>
      <c r="E1808" s="16" t="s">
        <v>1209</v>
      </c>
      <c r="F1808" s="66"/>
      <c r="G1808" s="17">
        <v>-149546997</v>
      </c>
      <c r="H1808" s="18">
        <f t="shared" si="27"/>
        <v>-149546997</v>
      </c>
    </row>
    <row r="1809" spans="2:10" s="13" customFormat="1" hidden="1" x14ac:dyDescent="0.15">
      <c r="B1809" s="15">
        <v>112002</v>
      </c>
      <c r="C1809" s="16" t="s">
        <v>10</v>
      </c>
      <c r="D1809" s="26">
        <v>43613</v>
      </c>
      <c r="E1809" s="16" t="s">
        <v>1210</v>
      </c>
      <c r="F1809" s="66">
        <v>58913990</v>
      </c>
      <c r="G1809" s="17"/>
      <c r="H1809" s="18">
        <f t="shared" si="27"/>
        <v>58913990</v>
      </c>
    </row>
    <row r="1810" spans="2:10" s="13" customFormat="1" hidden="1" x14ac:dyDescent="0.15">
      <c r="B1810" s="15">
        <v>122001</v>
      </c>
      <c r="C1810" s="16" t="s">
        <v>18</v>
      </c>
      <c r="D1810" s="26">
        <v>43613</v>
      </c>
      <c r="E1810" s="16" t="s">
        <v>1210</v>
      </c>
      <c r="F1810" s="66"/>
      <c r="G1810" s="17">
        <v>-58913990</v>
      </c>
      <c r="H1810" s="18">
        <f t="shared" si="27"/>
        <v>-58913990</v>
      </c>
    </row>
    <row r="1811" spans="2:10" s="13" customFormat="1" hidden="1" x14ac:dyDescent="0.15">
      <c r="B1811" s="15">
        <v>112002</v>
      </c>
      <c r="C1811" s="16" t="s">
        <v>10</v>
      </c>
      <c r="D1811" s="26">
        <v>43614</v>
      </c>
      <c r="E1811" s="16" t="s">
        <v>1211</v>
      </c>
      <c r="F1811" s="66">
        <v>129089600</v>
      </c>
      <c r="G1811" s="17"/>
      <c r="H1811" s="18">
        <f t="shared" si="27"/>
        <v>129089600</v>
      </c>
    </row>
    <row r="1812" spans="2:10" s="13" customFormat="1" hidden="1" x14ac:dyDescent="0.15">
      <c r="B1812" s="15">
        <v>122001</v>
      </c>
      <c r="C1812" s="16" t="s">
        <v>18</v>
      </c>
      <c r="D1812" s="26">
        <v>43614</v>
      </c>
      <c r="E1812" s="16" t="s">
        <v>1211</v>
      </c>
      <c r="F1812" s="66"/>
      <c r="G1812" s="17">
        <v>-129089600</v>
      </c>
      <c r="H1812" s="18">
        <f t="shared" si="27"/>
        <v>-129089600</v>
      </c>
    </row>
    <row r="1813" spans="2:10" s="13" customFormat="1" hidden="1" x14ac:dyDescent="0.15">
      <c r="B1813" s="15">
        <v>912004</v>
      </c>
      <c r="C1813" s="16" t="s">
        <v>205</v>
      </c>
      <c r="D1813" s="26">
        <v>43616</v>
      </c>
      <c r="E1813" s="16" t="s">
        <v>820</v>
      </c>
      <c r="F1813" s="66">
        <v>25000</v>
      </c>
      <c r="G1813" s="17"/>
      <c r="H1813" s="18">
        <f t="shared" si="27"/>
        <v>25000</v>
      </c>
    </row>
    <row r="1814" spans="2:10" s="13" customFormat="1" hidden="1" x14ac:dyDescent="0.15">
      <c r="B1814" s="15">
        <v>112002</v>
      </c>
      <c r="C1814" s="16" t="s">
        <v>10</v>
      </c>
      <c r="D1814" s="26">
        <v>43616</v>
      </c>
      <c r="E1814" s="16" t="s">
        <v>820</v>
      </c>
      <c r="F1814" s="66"/>
      <c r="G1814" s="17">
        <v>-25000</v>
      </c>
      <c r="H1814" s="18">
        <f t="shared" si="27"/>
        <v>-25000</v>
      </c>
    </row>
    <row r="1815" spans="2:10" s="13" customFormat="1" hidden="1" x14ac:dyDescent="0.15">
      <c r="B1815" s="15">
        <v>112002</v>
      </c>
      <c r="C1815" s="16" t="s">
        <v>10</v>
      </c>
      <c r="D1815" s="26">
        <v>43616</v>
      </c>
      <c r="E1815" s="16" t="s">
        <v>821</v>
      </c>
      <c r="F1815" s="66">
        <v>1986</v>
      </c>
      <c r="G1815" s="17"/>
      <c r="H1815" s="18">
        <f t="shared" si="27"/>
        <v>1986</v>
      </c>
    </row>
    <row r="1816" spans="2:10" s="13" customFormat="1" hidden="1" x14ac:dyDescent="0.15">
      <c r="B1816" s="15">
        <v>911001</v>
      </c>
      <c r="C1816" s="16" t="s">
        <v>197</v>
      </c>
      <c r="D1816" s="26">
        <v>43616</v>
      </c>
      <c r="E1816" s="16" t="s">
        <v>821</v>
      </c>
      <c r="F1816" s="66"/>
      <c r="G1816" s="17">
        <v>-1986</v>
      </c>
      <c r="H1816" s="18">
        <f t="shared" si="27"/>
        <v>-1986</v>
      </c>
    </row>
    <row r="1817" spans="2:10" s="13" customFormat="1" hidden="1" x14ac:dyDescent="0.15">
      <c r="B1817" s="15">
        <v>912005</v>
      </c>
      <c r="C1817" s="16" t="s">
        <v>206</v>
      </c>
      <c r="D1817" s="26">
        <v>43616</v>
      </c>
      <c r="E1817" s="16" t="s">
        <v>822</v>
      </c>
      <c r="F1817" s="66">
        <v>411</v>
      </c>
      <c r="G1817" s="17"/>
      <c r="H1817" s="18">
        <f t="shared" si="27"/>
        <v>411</v>
      </c>
    </row>
    <row r="1818" spans="2:10" s="13" customFormat="1" hidden="1" x14ac:dyDescent="0.15">
      <c r="B1818" s="15">
        <v>112002</v>
      </c>
      <c r="C1818" s="16" t="s">
        <v>10</v>
      </c>
      <c r="D1818" s="26">
        <v>43616</v>
      </c>
      <c r="E1818" s="16" t="s">
        <v>822</v>
      </c>
      <c r="F1818" s="66"/>
      <c r="G1818" s="17">
        <v>-411</v>
      </c>
      <c r="H1818" s="18">
        <f t="shared" si="27"/>
        <v>-411</v>
      </c>
    </row>
    <row r="1819" spans="2:10" s="13" customFormat="1" hidden="1" x14ac:dyDescent="0.15">
      <c r="B1819" s="15">
        <v>912004</v>
      </c>
      <c r="C1819" s="16" t="s">
        <v>205</v>
      </c>
      <c r="D1819" s="26">
        <v>43616</v>
      </c>
      <c r="E1819" s="16" t="s">
        <v>820</v>
      </c>
      <c r="F1819" s="66">
        <v>6000</v>
      </c>
      <c r="G1819" s="17"/>
      <c r="H1819" s="18">
        <f t="shared" si="27"/>
        <v>6000</v>
      </c>
    </row>
    <row r="1820" spans="2:10" s="13" customFormat="1" hidden="1" x14ac:dyDescent="0.15">
      <c r="B1820" s="15">
        <v>112002</v>
      </c>
      <c r="C1820" s="16" t="s">
        <v>10</v>
      </c>
      <c r="D1820" s="26">
        <v>43616</v>
      </c>
      <c r="E1820" s="16" t="s">
        <v>820</v>
      </c>
      <c r="F1820" s="66"/>
      <c r="G1820" s="17">
        <v>-6000</v>
      </c>
      <c r="H1820" s="18">
        <f t="shared" si="27"/>
        <v>-6000</v>
      </c>
    </row>
    <row r="1821" spans="2:10" s="13" customFormat="1" hidden="1" x14ac:dyDescent="0.15">
      <c r="B1821" s="15">
        <v>122001</v>
      </c>
      <c r="C1821" s="16" t="s">
        <v>18</v>
      </c>
      <c r="D1821" s="26">
        <v>43616</v>
      </c>
      <c r="E1821" s="16" t="s">
        <v>1212</v>
      </c>
      <c r="F1821" s="66">
        <v>1046304665</v>
      </c>
      <c r="G1821" s="17"/>
      <c r="H1821" s="18">
        <f t="shared" si="27"/>
        <v>1046304665</v>
      </c>
    </row>
    <row r="1822" spans="2:10" s="13" customFormat="1" hidden="1" x14ac:dyDescent="0.15">
      <c r="B1822" s="15">
        <v>214005</v>
      </c>
      <c r="C1822" s="16" t="s">
        <v>94</v>
      </c>
      <c r="D1822" s="26">
        <v>43616</v>
      </c>
      <c r="E1822" s="16" t="s">
        <v>828</v>
      </c>
      <c r="F1822" s="66"/>
      <c r="G1822" s="17">
        <v>-95118606</v>
      </c>
      <c r="H1822" s="18">
        <f t="shared" si="27"/>
        <v>-95118606</v>
      </c>
    </row>
    <row r="1823" spans="2:10" s="13" customFormat="1" hidden="1" x14ac:dyDescent="0.15">
      <c r="B1823" s="15">
        <v>411003</v>
      </c>
      <c r="C1823" s="16" t="s">
        <v>120</v>
      </c>
      <c r="D1823" s="26">
        <v>43616</v>
      </c>
      <c r="E1823" s="16" t="s">
        <v>1213</v>
      </c>
      <c r="F1823" s="66"/>
      <c r="G1823" s="17">
        <v>-951186059</v>
      </c>
      <c r="H1823" s="18">
        <f t="shared" si="27"/>
        <v>-951186059</v>
      </c>
      <c r="I1823" s="62"/>
      <c r="J1823" s="54">
        <f>G1823+I1823</f>
        <v>-951186059</v>
      </c>
    </row>
    <row r="1824" spans="2:10" s="13" customFormat="1" hidden="1" x14ac:dyDescent="0.15">
      <c r="B1824" s="15">
        <v>511001</v>
      </c>
      <c r="C1824" s="16" t="s">
        <v>134</v>
      </c>
      <c r="D1824" s="26">
        <v>43616</v>
      </c>
      <c r="E1824" s="16" t="s">
        <v>1214</v>
      </c>
      <c r="F1824" s="66">
        <v>637062514</v>
      </c>
      <c r="G1824" s="17"/>
      <c r="H1824" s="18">
        <f t="shared" ref="H1824:H1887" si="28">F1824+G1824</f>
        <v>637062514</v>
      </c>
    </row>
    <row r="1825" spans="2:8" s="13" customFormat="1" hidden="1" x14ac:dyDescent="0.15">
      <c r="B1825" s="15">
        <v>136001</v>
      </c>
      <c r="C1825" s="16" t="s">
        <v>23</v>
      </c>
      <c r="D1825" s="26">
        <v>43616</v>
      </c>
      <c r="E1825" s="16" t="s">
        <v>1215</v>
      </c>
      <c r="F1825" s="66"/>
      <c r="G1825" s="17">
        <v>-637062514</v>
      </c>
      <c r="H1825" s="18">
        <f t="shared" si="28"/>
        <v>-637062514</v>
      </c>
    </row>
    <row r="1826" spans="2:8" s="13" customFormat="1" hidden="1" x14ac:dyDescent="0.15">
      <c r="B1826" s="15">
        <v>136001</v>
      </c>
      <c r="C1826" s="16" t="s">
        <v>23</v>
      </c>
      <c r="D1826" s="26">
        <v>43616</v>
      </c>
      <c r="E1826" s="16" t="s">
        <v>1215</v>
      </c>
      <c r="F1826" s="66">
        <v>609151000</v>
      </c>
      <c r="G1826" s="17"/>
      <c r="H1826" s="18">
        <f t="shared" si="28"/>
        <v>609151000</v>
      </c>
    </row>
    <row r="1827" spans="2:8" s="13" customFormat="1" hidden="1" x14ac:dyDescent="0.15">
      <c r="B1827" s="15">
        <v>212001</v>
      </c>
      <c r="C1827" s="16" t="s">
        <v>85</v>
      </c>
      <c r="D1827" s="26">
        <v>43616</v>
      </c>
      <c r="E1827" s="16" t="s">
        <v>1216</v>
      </c>
      <c r="F1827" s="66"/>
      <c r="G1827" s="17">
        <v>-609151000</v>
      </c>
      <c r="H1827" s="18">
        <f t="shared" si="28"/>
        <v>-609151000</v>
      </c>
    </row>
    <row r="1828" spans="2:8" s="13" customFormat="1" hidden="1" x14ac:dyDescent="0.15">
      <c r="B1828" s="15">
        <v>811029</v>
      </c>
      <c r="C1828" s="16" t="s">
        <v>167</v>
      </c>
      <c r="D1828" s="26">
        <v>43616</v>
      </c>
      <c r="E1828" s="16" t="s">
        <v>1217</v>
      </c>
      <c r="F1828" s="66">
        <v>0</v>
      </c>
      <c r="G1828" s="17"/>
      <c r="H1828" s="18">
        <f t="shared" si="28"/>
        <v>0</v>
      </c>
    </row>
    <row r="1829" spans="2:8" s="13" customFormat="1" hidden="1" x14ac:dyDescent="0.15">
      <c r="B1829" s="15">
        <v>811032</v>
      </c>
      <c r="C1829" s="16" t="s">
        <v>170</v>
      </c>
      <c r="D1829" s="26">
        <v>43616</v>
      </c>
      <c r="E1829" s="16" t="s">
        <v>1217</v>
      </c>
      <c r="F1829" s="66">
        <v>27303179.895833332</v>
      </c>
      <c r="G1829" s="17"/>
      <c r="H1829" s="18">
        <f t="shared" si="28"/>
        <v>27303179.895833332</v>
      </c>
    </row>
    <row r="1830" spans="2:8" s="13" customFormat="1" hidden="1" x14ac:dyDescent="0.15">
      <c r="B1830" s="15">
        <v>811033</v>
      </c>
      <c r="C1830" s="16" t="s">
        <v>171</v>
      </c>
      <c r="D1830" s="26">
        <v>43616</v>
      </c>
      <c r="E1830" s="16" t="s">
        <v>1217</v>
      </c>
      <c r="F1830" s="66">
        <v>7430395.833333333</v>
      </c>
      <c r="G1830" s="17"/>
      <c r="H1830" s="18">
        <f t="shared" si="28"/>
        <v>7430395.833333333</v>
      </c>
    </row>
    <row r="1831" spans="2:8" s="13" customFormat="1" hidden="1" x14ac:dyDescent="0.15">
      <c r="B1831" s="15">
        <v>611029</v>
      </c>
      <c r="C1831" s="16" t="s">
        <v>167</v>
      </c>
      <c r="D1831" s="26">
        <v>43616</v>
      </c>
      <c r="E1831" s="16" t="s">
        <v>1217</v>
      </c>
      <c r="F1831" s="66">
        <v>0</v>
      </c>
      <c r="G1831" s="17"/>
      <c r="H1831" s="18">
        <f t="shared" si="28"/>
        <v>0</v>
      </c>
    </row>
    <row r="1832" spans="2:8" s="13" customFormat="1" hidden="1" x14ac:dyDescent="0.15">
      <c r="B1832" s="15">
        <v>611030</v>
      </c>
      <c r="C1832" s="16" t="s">
        <v>168</v>
      </c>
      <c r="D1832" s="26">
        <v>43616</v>
      </c>
      <c r="E1832" s="16" t="s">
        <v>1217</v>
      </c>
      <c r="F1832" s="66">
        <v>4275125</v>
      </c>
      <c r="G1832" s="17"/>
      <c r="H1832" s="18">
        <f t="shared" si="28"/>
        <v>4275125</v>
      </c>
    </row>
    <row r="1833" spans="2:8" s="13" customFormat="1" hidden="1" x14ac:dyDescent="0.15">
      <c r="B1833" s="15">
        <v>611032</v>
      </c>
      <c r="C1833" s="16" t="s">
        <v>170</v>
      </c>
      <c r="D1833" s="26">
        <v>43616</v>
      </c>
      <c r="E1833" s="16" t="s">
        <v>1217</v>
      </c>
      <c r="F1833" s="66">
        <v>0</v>
      </c>
      <c r="G1833" s="17"/>
      <c r="H1833" s="18">
        <f t="shared" si="28"/>
        <v>0</v>
      </c>
    </row>
    <row r="1834" spans="2:8" s="13" customFormat="1" hidden="1" x14ac:dyDescent="0.15">
      <c r="B1834" s="15">
        <v>611033</v>
      </c>
      <c r="C1834" s="16" t="s">
        <v>171</v>
      </c>
      <c r="D1834" s="26">
        <v>43616</v>
      </c>
      <c r="E1834" s="16" t="s">
        <v>1217</v>
      </c>
      <c r="F1834" s="66">
        <v>2907196.9696969786</v>
      </c>
      <c r="G1834" s="17"/>
      <c r="H1834" s="18">
        <f t="shared" si="28"/>
        <v>2907196.9696969786</v>
      </c>
    </row>
    <row r="1835" spans="2:8" s="13" customFormat="1" hidden="1" x14ac:dyDescent="0.15">
      <c r="B1835" s="15">
        <v>171001</v>
      </c>
      <c r="C1835" s="16" t="s">
        <v>65</v>
      </c>
      <c r="D1835" s="26">
        <v>43616</v>
      </c>
      <c r="E1835" s="16" t="s">
        <v>1217</v>
      </c>
      <c r="F1835" s="66"/>
      <c r="G1835" s="17">
        <v>0</v>
      </c>
      <c r="H1835" s="18">
        <f t="shared" si="28"/>
        <v>0</v>
      </c>
    </row>
    <row r="1836" spans="2:8" s="13" customFormat="1" hidden="1" x14ac:dyDescent="0.15">
      <c r="B1836" s="15">
        <v>173001</v>
      </c>
      <c r="C1836" s="16" t="s">
        <v>71</v>
      </c>
      <c r="D1836" s="26">
        <v>43616</v>
      </c>
      <c r="E1836" s="16" t="s">
        <v>1217</v>
      </c>
      <c r="F1836" s="66"/>
      <c r="G1836" s="17">
        <v>-27303179.895833332</v>
      </c>
      <c r="H1836" s="18">
        <f t="shared" si="28"/>
        <v>-27303179.895833332</v>
      </c>
    </row>
    <row r="1837" spans="2:8" s="13" customFormat="1" hidden="1" x14ac:dyDescent="0.15">
      <c r="B1837" s="15">
        <v>175001</v>
      </c>
      <c r="C1837" s="16" t="s">
        <v>75</v>
      </c>
      <c r="D1837" s="26">
        <v>43616</v>
      </c>
      <c r="E1837" s="16" t="s">
        <v>1217</v>
      </c>
      <c r="F1837" s="66"/>
      <c r="G1837" s="17">
        <v>-7430395.833333333</v>
      </c>
      <c r="H1837" s="18">
        <f t="shared" si="28"/>
        <v>-7430395.833333333</v>
      </c>
    </row>
    <row r="1838" spans="2:8" s="13" customFormat="1" hidden="1" x14ac:dyDescent="0.15">
      <c r="B1838" s="15">
        <v>171002</v>
      </c>
      <c r="C1838" s="16" t="s">
        <v>66</v>
      </c>
      <c r="D1838" s="26">
        <v>43616</v>
      </c>
      <c r="E1838" s="16" t="s">
        <v>1217</v>
      </c>
      <c r="F1838" s="66"/>
      <c r="G1838" s="17">
        <v>0</v>
      </c>
      <c r="H1838" s="18">
        <f t="shared" si="28"/>
        <v>0</v>
      </c>
    </row>
    <row r="1839" spans="2:8" s="13" customFormat="1" hidden="1" x14ac:dyDescent="0.15">
      <c r="B1839" s="15">
        <v>172002</v>
      </c>
      <c r="C1839" s="16" t="s">
        <v>69</v>
      </c>
      <c r="D1839" s="26">
        <v>43616</v>
      </c>
      <c r="E1839" s="16" t="s">
        <v>1217</v>
      </c>
      <c r="F1839" s="66"/>
      <c r="G1839" s="17">
        <v>-4275125</v>
      </c>
      <c r="H1839" s="18">
        <f t="shared" si="28"/>
        <v>-4275125</v>
      </c>
    </row>
    <row r="1840" spans="2:8" s="13" customFormat="1" hidden="1" x14ac:dyDescent="0.15">
      <c r="B1840" s="15">
        <v>173002</v>
      </c>
      <c r="C1840" s="16" t="s">
        <v>72</v>
      </c>
      <c r="D1840" s="26">
        <v>43616</v>
      </c>
      <c r="E1840" s="16" t="s">
        <v>1217</v>
      </c>
      <c r="F1840" s="66"/>
      <c r="G1840" s="17">
        <v>0</v>
      </c>
      <c r="H1840" s="18">
        <f t="shared" si="28"/>
        <v>0</v>
      </c>
    </row>
    <row r="1841" spans="2:8" s="13" customFormat="1" hidden="1" x14ac:dyDescent="0.15">
      <c r="B1841" s="15">
        <v>175002</v>
      </c>
      <c r="C1841" s="16" t="s">
        <v>76</v>
      </c>
      <c r="D1841" s="26">
        <v>43616</v>
      </c>
      <c r="E1841" s="16" t="s">
        <v>1217</v>
      </c>
      <c r="F1841" s="66"/>
      <c r="G1841" s="17">
        <v>-2907196.9696969786</v>
      </c>
      <c r="H1841" s="18">
        <f t="shared" si="28"/>
        <v>-2907196.9696969786</v>
      </c>
    </row>
    <row r="1842" spans="2:8" s="13" customFormat="1" hidden="1" x14ac:dyDescent="0.15">
      <c r="B1842" s="15">
        <v>611023</v>
      </c>
      <c r="C1842" s="16" t="s">
        <v>161</v>
      </c>
      <c r="D1842" s="26">
        <v>43616</v>
      </c>
      <c r="E1842" s="16" t="s">
        <v>384</v>
      </c>
      <c r="F1842" s="66">
        <v>16666666.666666666</v>
      </c>
      <c r="G1842" s="17"/>
      <c r="H1842" s="18">
        <f t="shared" si="28"/>
        <v>16666666.666666666</v>
      </c>
    </row>
    <row r="1843" spans="2:8" s="13" customFormat="1" hidden="1" x14ac:dyDescent="0.15">
      <c r="B1843" s="15">
        <v>142003</v>
      </c>
      <c r="C1843" s="16" t="s">
        <v>41</v>
      </c>
      <c r="D1843" s="26">
        <v>43616</v>
      </c>
      <c r="E1843" s="16" t="s">
        <v>384</v>
      </c>
      <c r="F1843" s="66"/>
      <c r="G1843" s="17">
        <v>-16666666.6666667</v>
      </c>
      <c r="H1843" s="18">
        <f t="shared" si="28"/>
        <v>-16666666.6666667</v>
      </c>
    </row>
    <row r="1844" spans="2:8" s="13" customFormat="1" hidden="1" x14ac:dyDescent="0.15">
      <c r="B1844" s="15">
        <v>112003</v>
      </c>
      <c r="C1844" s="16" t="s">
        <v>11</v>
      </c>
      <c r="D1844" s="26">
        <v>43617</v>
      </c>
      <c r="E1844" s="16" t="s">
        <v>1219</v>
      </c>
      <c r="F1844" s="66">
        <v>76</v>
      </c>
      <c r="G1844" s="17"/>
      <c r="H1844" s="18">
        <f t="shared" si="28"/>
        <v>76</v>
      </c>
    </row>
    <row r="1845" spans="2:8" s="13" customFormat="1" hidden="1" x14ac:dyDescent="0.15">
      <c r="B1845" s="15">
        <v>911004</v>
      </c>
      <c r="C1845" s="16" t="s">
        <v>200</v>
      </c>
      <c r="D1845" s="26">
        <v>43617</v>
      </c>
      <c r="E1845" s="16" t="s">
        <v>1219</v>
      </c>
      <c r="F1845" s="66"/>
      <c r="G1845" s="17">
        <v>-76</v>
      </c>
      <c r="H1845" s="18">
        <f t="shared" si="28"/>
        <v>-76</v>
      </c>
    </row>
    <row r="1846" spans="2:8" s="13" customFormat="1" hidden="1" x14ac:dyDescent="0.15">
      <c r="B1846" s="15">
        <v>112003</v>
      </c>
      <c r="C1846" s="16" t="s">
        <v>11</v>
      </c>
      <c r="D1846" s="26">
        <v>43617</v>
      </c>
      <c r="E1846" s="16" t="s">
        <v>1220</v>
      </c>
      <c r="F1846" s="66">
        <v>2556769</v>
      </c>
      <c r="G1846" s="17"/>
      <c r="H1846" s="18">
        <f t="shared" si="28"/>
        <v>2556769</v>
      </c>
    </row>
    <row r="1847" spans="2:8" s="13" customFormat="1" hidden="1" x14ac:dyDescent="0.15">
      <c r="B1847" s="15">
        <v>122001</v>
      </c>
      <c r="C1847" s="16" t="s">
        <v>18</v>
      </c>
      <c r="D1847" s="26">
        <v>43617</v>
      </c>
      <c r="E1847" s="16" t="s">
        <v>1220</v>
      </c>
      <c r="F1847" s="66"/>
      <c r="G1847" s="17">
        <v>-2556769</v>
      </c>
      <c r="H1847" s="18">
        <f t="shared" si="28"/>
        <v>-2556769</v>
      </c>
    </row>
    <row r="1848" spans="2:8" s="13" customFormat="1" hidden="1" x14ac:dyDescent="0.15">
      <c r="B1848" s="15">
        <v>112003</v>
      </c>
      <c r="C1848" s="16" t="s">
        <v>11</v>
      </c>
      <c r="D1848" s="26">
        <v>43619</v>
      </c>
      <c r="E1848" s="16" t="s">
        <v>1221</v>
      </c>
      <c r="F1848" s="66">
        <v>40212003</v>
      </c>
      <c r="G1848" s="17"/>
      <c r="H1848" s="18">
        <f t="shared" si="28"/>
        <v>40212003</v>
      </c>
    </row>
    <row r="1849" spans="2:8" s="13" customFormat="1" hidden="1" x14ac:dyDescent="0.15">
      <c r="B1849" s="15">
        <v>122001</v>
      </c>
      <c r="C1849" s="16" t="s">
        <v>18</v>
      </c>
      <c r="D1849" s="26">
        <v>43619</v>
      </c>
      <c r="E1849" s="16" t="s">
        <v>1221</v>
      </c>
      <c r="F1849" s="66"/>
      <c r="G1849" s="17">
        <v>-40212003</v>
      </c>
      <c r="H1849" s="18">
        <f t="shared" si="28"/>
        <v>-40212003</v>
      </c>
    </row>
    <row r="1850" spans="2:8" s="13" customFormat="1" hidden="1" x14ac:dyDescent="0.15">
      <c r="B1850" s="15">
        <v>611008</v>
      </c>
      <c r="C1850" s="16" t="s">
        <v>147</v>
      </c>
      <c r="D1850" s="26">
        <v>43627</v>
      </c>
      <c r="E1850" s="16" t="s">
        <v>1222</v>
      </c>
      <c r="F1850" s="66">
        <v>1330000</v>
      </c>
      <c r="G1850" s="17"/>
      <c r="H1850" s="18">
        <f t="shared" si="28"/>
        <v>1330000</v>
      </c>
    </row>
    <row r="1851" spans="2:8" s="13" customFormat="1" hidden="1" x14ac:dyDescent="0.15">
      <c r="B1851" s="15">
        <v>711008</v>
      </c>
      <c r="C1851" s="16" t="s">
        <v>147</v>
      </c>
      <c r="D1851" s="26">
        <v>43627</v>
      </c>
      <c r="E1851" s="16" t="s">
        <v>1222</v>
      </c>
      <c r="F1851" s="66">
        <v>1330000</v>
      </c>
      <c r="G1851" s="17"/>
      <c r="H1851" s="18">
        <f t="shared" si="28"/>
        <v>1330000</v>
      </c>
    </row>
    <row r="1852" spans="2:8" s="13" customFormat="1" hidden="1" x14ac:dyDescent="0.15">
      <c r="B1852" s="15">
        <v>811008</v>
      </c>
      <c r="C1852" s="16" t="s">
        <v>147</v>
      </c>
      <c r="D1852" s="26">
        <v>43627</v>
      </c>
      <c r="E1852" s="16" t="s">
        <v>1222</v>
      </c>
      <c r="F1852" s="66">
        <v>1330000</v>
      </c>
      <c r="G1852" s="17"/>
      <c r="H1852" s="18">
        <f t="shared" si="28"/>
        <v>1330000</v>
      </c>
    </row>
    <row r="1853" spans="2:8" s="13" customFormat="1" hidden="1" x14ac:dyDescent="0.15">
      <c r="B1853" s="15">
        <v>112003</v>
      </c>
      <c r="C1853" s="16" t="s">
        <v>11</v>
      </c>
      <c r="D1853" s="26">
        <v>43627</v>
      </c>
      <c r="E1853" s="16" t="s">
        <v>1222</v>
      </c>
      <c r="F1853" s="66"/>
      <c r="G1853" s="17">
        <v>-3990000</v>
      </c>
      <c r="H1853" s="18">
        <f t="shared" si="28"/>
        <v>-3990000</v>
      </c>
    </row>
    <row r="1854" spans="2:8" s="13" customFormat="1" hidden="1" x14ac:dyDescent="0.15">
      <c r="B1854" s="15">
        <v>912001</v>
      </c>
      <c r="C1854" s="16" t="s">
        <v>202</v>
      </c>
      <c r="D1854" s="26">
        <v>43627</v>
      </c>
      <c r="E1854" s="16" t="s">
        <v>1223</v>
      </c>
      <c r="F1854" s="66">
        <v>120000000</v>
      </c>
      <c r="G1854" s="17"/>
      <c r="H1854" s="18">
        <f t="shared" si="28"/>
        <v>120000000</v>
      </c>
    </row>
    <row r="1855" spans="2:8" s="13" customFormat="1" hidden="1" x14ac:dyDescent="0.15">
      <c r="B1855" s="15">
        <v>112003</v>
      </c>
      <c r="C1855" s="16" t="s">
        <v>11</v>
      </c>
      <c r="D1855" s="26">
        <v>43627</v>
      </c>
      <c r="E1855" s="16" t="s">
        <v>1223</v>
      </c>
      <c r="F1855" s="66"/>
      <c r="G1855" s="17">
        <v>-120000000</v>
      </c>
      <c r="H1855" s="18">
        <f t="shared" si="28"/>
        <v>-120000000</v>
      </c>
    </row>
    <row r="1856" spans="2:8" s="13" customFormat="1" hidden="1" x14ac:dyDescent="0.15">
      <c r="B1856" s="15">
        <v>912004</v>
      </c>
      <c r="C1856" s="16" t="s">
        <v>205</v>
      </c>
      <c r="D1856" s="26">
        <v>43627</v>
      </c>
      <c r="E1856" s="16" t="s">
        <v>1224</v>
      </c>
      <c r="F1856" s="66">
        <v>5000</v>
      </c>
      <c r="G1856" s="17"/>
      <c r="H1856" s="18">
        <f t="shared" si="28"/>
        <v>5000</v>
      </c>
    </row>
    <row r="1857" spans="2:8" s="13" customFormat="1" hidden="1" x14ac:dyDescent="0.15">
      <c r="B1857" s="15">
        <v>112003</v>
      </c>
      <c r="C1857" s="16" t="s">
        <v>11</v>
      </c>
      <c r="D1857" s="26">
        <v>43627</v>
      </c>
      <c r="E1857" s="16" t="s">
        <v>1224</v>
      </c>
      <c r="F1857" s="66"/>
      <c r="G1857" s="17">
        <v>-5000</v>
      </c>
      <c r="H1857" s="18">
        <f t="shared" si="28"/>
        <v>-5000</v>
      </c>
    </row>
    <row r="1858" spans="2:8" s="13" customFormat="1" hidden="1" x14ac:dyDescent="0.15">
      <c r="B1858" s="15">
        <v>143001</v>
      </c>
      <c r="C1858" s="16" t="s">
        <v>44</v>
      </c>
      <c r="D1858" s="26">
        <v>43627</v>
      </c>
      <c r="E1858" s="16" t="s">
        <v>1225</v>
      </c>
      <c r="F1858" s="66">
        <v>14975000</v>
      </c>
      <c r="G1858" s="17"/>
      <c r="H1858" s="18">
        <f t="shared" si="28"/>
        <v>14975000</v>
      </c>
    </row>
    <row r="1859" spans="2:8" s="13" customFormat="1" hidden="1" x14ac:dyDescent="0.15">
      <c r="B1859" s="15">
        <v>811013</v>
      </c>
      <c r="C1859" s="16" t="s">
        <v>152</v>
      </c>
      <c r="D1859" s="26">
        <v>43627</v>
      </c>
      <c r="E1859" s="16" t="s">
        <v>1225</v>
      </c>
      <c r="F1859" s="66"/>
      <c r="G1859" s="17">
        <v>-14975000</v>
      </c>
      <c r="H1859" s="18">
        <f t="shared" si="28"/>
        <v>-14975000</v>
      </c>
    </row>
    <row r="1860" spans="2:8" s="13" customFormat="1" hidden="1" x14ac:dyDescent="0.15">
      <c r="B1860" s="15">
        <v>112003</v>
      </c>
      <c r="C1860" s="16" t="s">
        <v>11</v>
      </c>
      <c r="D1860" s="26">
        <v>43628</v>
      </c>
      <c r="E1860" s="16" t="s">
        <v>904</v>
      </c>
      <c r="F1860" s="66">
        <v>1600000</v>
      </c>
      <c r="G1860" s="17"/>
      <c r="H1860" s="18">
        <f t="shared" si="28"/>
        <v>1600000</v>
      </c>
    </row>
    <row r="1861" spans="2:8" s="13" customFormat="1" hidden="1" x14ac:dyDescent="0.15">
      <c r="B1861" s="15">
        <v>143001</v>
      </c>
      <c r="C1861" s="16" t="s">
        <v>44</v>
      </c>
      <c r="D1861" s="26">
        <v>43628</v>
      </c>
      <c r="E1861" s="16" t="s">
        <v>904</v>
      </c>
      <c r="F1861" s="66"/>
      <c r="G1861" s="17">
        <v>-1600000</v>
      </c>
      <c r="H1861" s="18">
        <f t="shared" si="28"/>
        <v>-1600000</v>
      </c>
    </row>
    <row r="1862" spans="2:8" s="13" customFormat="1" hidden="1" x14ac:dyDescent="0.15">
      <c r="B1862" s="15">
        <v>711028</v>
      </c>
      <c r="C1862" s="16" t="s">
        <v>166</v>
      </c>
      <c r="D1862" s="26">
        <v>43628</v>
      </c>
      <c r="E1862" s="16" t="s">
        <v>1226</v>
      </c>
      <c r="F1862" s="66">
        <v>1000000</v>
      </c>
      <c r="G1862" s="17"/>
      <c r="H1862" s="18">
        <f t="shared" si="28"/>
        <v>1000000</v>
      </c>
    </row>
    <row r="1863" spans="2:8" s="13" customFormat="1" hidden="1" x14ac:dyDescent="0.15">
      <c r="B1863" s="15">
        <v>811003</v>
      </c>
      <c r="C1863" s="16" t="s">
        <v>188</v>
      </c>
      <c r="D1863" s="26">
        <v>43628</v>
      </c>
      <c r="E1863" s="16" t="s">
        <v>1226</v>
      </c>
      <c r="F1863" s="66">
        <v>460000</v>
      </c>
      <c r="G1863" s="17"/>
      <c r="H1863" s="18">
        <f t="shared" si="28"/>
        <v>460000</v>
      </c>
    </row>
    <row r="1864" spans="2:8" s="13" customFormat="1" hidden="1" x14ac:dyDescent="0.15">
      <c r="B1864" s="15">
        <v>811010</v>
      </c>
      <c r="C1864" s="16" t="s">
        <v>149</v>
      </c>
      <c r="D1864" s="26">
        <v>43628</v>
      </c>
      <c r="E1864" s="16" t="s">
        <v>1226</v>
      </c>
      <c r="F1864" s="66">
        <v>72000</v>
      </c>
      <c r="G1864" s="17"/>
      <c r="H1864" s="18">
        <f t="shared" si="28"/>
        <v>72000</v>
      </c>
    </row>
    <row r="1865" spans="2:8" s="13" customFormat="1" x14ac:dyDescent="0.15">
      <c r="B1865" s="15">
        <v>711012</v>
      </c>
      <c r="C1865" s="16" t="s">
        <v>151</v>
      </c>
      <c r="D1865" s="26">
        <v>43628</v>
      </c>
      <c r="E1865" s="16" t="s">
        <v>1226</v>
      </c>
      <c r="F1865" s="66">
        <v>762000</v>
      </c>
      <c r="G1865" s="17"/>
      <c r="H1865" s="18">
        <f t="shared" si="28"/>
        <v>762000</v>
      </c>
    </row>
    <row r="1866" spans="2:8" s="13" customFormat="1" hidden="1" x14ac:dyDescent="0.15">
      <c r="B1866" s="15">
        <v>711004</v>
      </c>
      <c r="C1866" s="16" t="s">
        <v>143</v>
      </c>
      <c r="D1866" s="26">
        <v>43628</v>
      </c>
      <c r="E1866" s="16" t="s">
        <v>1226</v>
      </c>
      <c r="F1866" s="66">
        <v>3750000</v>
      </c>
      <c r="G1866" s="17"/>
      <c r="H1866" s="18">
        <f t="shared" si="28"/>
        <v>3750000</v>
      </c>
    </row>
    <row r="1867" spans="2:8" s="13" customFormat="1" hidden="1" x14ac:dyDescent="0.15">
      <c r="B1867" s="15">
        <v>711034</v>
      </c>
      <c r="C1867" s="16" t="s">
        <v>183</v>
      </c>
      <c r="D1867" s="26">
        <v>43628</v>
      </c>
      <c r="E1867" s="16" t="s">
        <v>1226</v>
      </c>
      <c r="F1867" s="66">
        <v>866000</v>
      </c>
      <c r="G1867" s="17"/>
      <c r="H1867" s="18">
        <f t="shared" si="28"/>
        <v>866000</v>
      </c>
    </row>
    <row r="1868" spans="2:8" s="13" customFormat="1" hidden="1" x14ac:dyDescent="0.15">
      <c r="B1868" s="15">
        <v>811021</v>
      </c>
      <c r="C1868" s="16" t="s">
        <v>159</v>
      </c>
      <c r="D1868" s="26">
        <v>43628</v>
      </c>
      <c r="E1868" s="16" t="s">
        <v>1226</v>
      </c>
      <c r="F1868" s="66">
        <v>90000</v>
      </c>
      <c r="G1868" s="17"/>
      <c r="H1868" s="18">
        <f t="shared" si="28"/>
        <v>90000</v>
      </c>
    </row>
    <row r="1869" spans="2:8" s="13" customFormat="1" hidden="1" x14ac:dyDescent="0.15">
      <c r="B1869" s="15">
        <v>112003</v>
      </c>
      <c r="C1869" s="16" t="s">
        <v>11</v>
      </c>
      <c r="D1869" s="26">
        <v>43628</v>
      </c>
      <c r="E1869" s="16" t="s">
        <v>1226</v>
      </c>
      <c r="F1869" s="66"/>
      <c r="G1869" s="17">
        <v>-7000000</v>
      </c>
      <c r="H1869" s="18">
        <f t="shared" si="28"/>
        <v>-7000000</v>
      </c>
    </row>
    <row r="1870" spans="2:8" s="13" customFormat="1" hidden="1" x14ac:dyDescent="0.15">
      <c r="B1870" s="15">
        <v>112003</v>
      </c>
      <c r="C1870" s="16" t="s">
        <v>11</v>
      </c>
      <c r="D1870" s="26">
        <v>43629</v>
      </c>
      <c r="E1870" s="16" t="s">
        <v>1227</v>
      </c>
      <c r="F1870" s="66">
        <v>250000000</v>
      </c>
      <c r="G1870" s="17"/>
      <c r="H1870" s="18">
        <f t="shared" si="28"/>
        <v>250000000</v>
      </c>
    </row>
    <row r="1871" spans="2:8" s="13" customFormat="1" hidden="1" x14ac:dyDescent="0.15">
      <c r="B1871" s="15">
        <v>112001</v>
      </c>
      <c r="C1871" s="16" t="s">
        <v>9</v>
      </c>
      <c r="D1871" s="26">
        <v>43629</v>
      </c>
      <c r="E1871" s="16" t="s">
        <v>1227</v>
      </c>
      <c r="F1871" s="66"/>
      <c r="G1871" s="17">
        <v>-250000000</v>
      </c>
      <c r="H1871" s="18">
        <f t="shared" si="28"/>
        <v>-250000000</v>
      </c>
    </row>
    <row r="1872" spans="2:8" s="13" customFormat="1" hidden="1" x14ac:dyDescent="0.15">
      <c r="B1872" s="15">
        <v>811020</v>
      </c>
      <c r="C1872" s="16" t="s">
        <v>178</v>
      </c>
      <c r="D1872" s="26">
        <v>43629</v>
      </c>
      <c r="E1872" s="16" t="s">
        <v>1228</v>
      </c>
      <c r="F1872" s="66">
        <v>510000</v>
      </c>
      <c r="G1872" s="17"/>
      <c r="H1872" s="18">
        <f t="shared" si="28"/>
        <v>510000</v>
      </c>
    </row>
    <row r="1873" spans="2:8" s="13" customFormat="1" hidden="1" x14ac:dyDescent="0.15">
      <c r="B1873" s="15">
        <v>112003</v>
      </c>
      <c r="C1873" s="16" t="s">
        <v>11</v>
      </c>
      <c r="D1873" s="26">
        <v>43629</v>
      </c>
      <c r="E1873" s="16" t="s">
        <v>1228</v>
      </c>
      <c r="F1873" s="66"/>
      <c r="G1873" s="17">
        <v>-510000</v>
      </c>
      <c r="H1873" s="18">
        <f t="shared" si="28"/>
        <v>-510000</v>
      </c>
    </row>
    <row r="1874" spans="2:8" s="13" customFormat="1" hidden="1" x14ac:dyDescent="0.15">
      <c r="B1874" s="15">
        <v>912004</v>
      </c>
      <c r="C1874" s="16" t="s">
        <v>205</v>
      </c>
      <c r="D1874" s="26">
        <v>43629</v>
      </c>
      <c r="E1874" s="16" t="s">
        <v>1224</v>
      </c>
      <c r="F1874" s="66">
        <v>5000</v>
      </c>
      <c r="G1874" s="17"/>
      <c r="H1874" s="18">
        <f t="shared" si="28"/>
        <v>5000</v>
      </c>
    </row>
    <row r="1875" spans="2:8" s="13" customFormat="1" hidden="1" x14ac:dyDescent="0.15">
      <c r="B1875" s="15">
        <v>112003</v>
      </c>
      <c r="C1875" s="16" t="s">
        <v>11</v>
      </c>
      <c r="D1875" s="26">
        <v>43629</v>
      </c>
      <c r="E1875" s="16" t="s">
        <v>1224</v>
      </c>
      <c r="F1875" s="66"/>
      <c r="G1875" s="17">
        <v>-5000</v>
      </c>
      <c r="H1875" s="18">
        <f t="shared" si="28"/>
        <v>-5000</v>
      </c>
    </row>
    <row r="1876" spans="2:8" s="13" customFormat="1" hidden="1" x14ac:dyDescent="0.15">
      <c r="B1876" s="15">
        <v>811014</v>
      </c>
      <c r="C1876" s="16" t="s">
        <v>153</v>
      </c>
      <c r="D1876" s="26">
        <v>43629</v>
      </c>
      <c r="E1876" s="16" t="s">
        <v>1229</v>
      </c>
      <c r="F1876" s="66">
        <v>4414780</v>
      </c>
      <c r="G1876" s="17"/>
      <c r="H1876" s="18">
        <f t="shared" si="28"/>
        <v>4414780</v>
      </c>
    </row>
    <row r="1877" spans="2:8" s="13" customFormat="1" hidden="1" x14ac:dyDescent="0.15">
      <c r="B1877" s="15">
        <v>112003</v>
      </c>
      <c r="C1877" s="16" t="s">
        <v>11</v>
      </c>
      <c r="D1877" s="26">
        <v>43629</v>
      </c>
      <c r="E1877" s="16" t="s">
        <v>1229</v>
      </c>
      <c r="F1877" s="66"/>
      <c r="G1877" s="17">
        <v>-4414780</v>
      </c>
      <c r="H1877" s="18">
        <f t="shared" si="28"/>
        <v>-4414780</v>
      </c>
    </row>
    <row r="1878" spans="2:8" s="13" customFormat="1" hidden="1" x14ac:dyDescent="0.15">
      <c r="B1878" s="15">
        <v>611014</v>
      </c>
      <c r="C1878" s="16" t="s">
        <v>153</v>
      </c>
      <c r="D1878" s="26">
        <v>43629</v>
      </c>
      <c r="E1878" s="16" t="s">
        <v>1230</v>
      </c>
      <c r="F1878" s="66">
        <v>1480389</v>
      </c>
      <c r="G1878" s="17"/>
      <c r="H1878" s="18">
        <f t="shared" si="28"/>
        <v>1480389</v>
      </c>
    </row>
    <row r="1879" spans="2:8" s="13" customFormat="1" hidden="1" x14ac:dyDescent="0.15">
      <c r="B1879" s="15">
        <v>112003</v>
      </c>
      <c r="C1879" s="16" t="s">
        <v>11</v>
      </c>
      <c r="D1879" s="26">
        <v>43629</v>
      </c>
      <c r="E1879" s="16" t="s">
        <v>1230</v>
      </c>
      <c r="F1879" s="66"/>
      <c r="G1879" s="17">
        <v>-1480389</v>
      </c>
      <c r="H1879" s="18">
        <f t="shared" si="28"/>
        <v>-1480389</v>
      </c>
    </row>
    <row r="1880" spans="2:8" s="13" customFormat="1" hidden="1" x14ac:dyDescent="0.15">
      <c r="B1880" s="15">
        <v>611015</v>
      </c>
      <c r="C1880" s="16" t="s">
        <v>154</v>
      </c>
      <c r="D1880" s="26">
        <v>43629</v>
      </c>
      <c r="E1880" s="16" t="s">
        <v>1231</v>
      </c>
      <c r="F1880" s="66">
        <v>319000</v>
      </c>
      <c r="G1880" s="17"/>
      <c r="H1880" s="18">
        <f t="shared" si="28"/>
        <v>319000</v>
      </c>
    </row>
    <row r="1881" spans="2:8" s="13" customFormat="1" hidden="1" x14ac:dyDescent="0.15">
      <c r="B1881" s="15">
        <v>112003</v>
      </c>
      <c r="C1881" s="16" t="s">
        <v>11</v>
      </c>
      <c r="D1881" s="26">
        <v>43629</v>
      </c>
      <c r="E1881" s="16" t="s">
        <v>1231</v>
      </c>
      <c r="F1881" s="66"/>
      <c r="G1881" s="17">
        <v>-319000</v>
      </c>
      <c r="H1881" s="18">
        <f t="shared" si="28"/>
        <v>-319000</v>
      </c>
    </row>
    <row r="1882" spans="2:8" s="13" customFormat="1" hidden="1" x14ac:dyDescent="0.15">
      <c r="B1882" s="15">
        <v>811015</v>
      </c>
      <c r="C1882" s="16" t="s">
        <v>154</v>
      </c>
      <c r="D1882" s="26">
        <v>43629</v>
      </c>
      <c r="E1882" s="16" t="s">
        <v>1144</v>
      </c>
      <c r="F1882" s="66">
        <v>429000</v>
      </c>
      <c r="G1882" s="17"/>
      <c r="H1882" s="18">
        <f t="shared" si="28"/>
        <v>429000</v>
      </c>
    </row>
    <row r="1883" spans="2:8" s="13" customFormat="1" hidden="1" x14ac:dyDescent="0.15">
      <c r="B1883" s="15">
        <v>112003</v>
      </c>
      <c r="C1883" s="16" t="s">
        <v>11</v>
      </c>
      <c r="D1883" s="26">
        <v>43629</v>
      </c>
      <c r="E1883" s="16" t="s">
        <v>1144</v>
      </c>
      <c r="F1883" s="66"/>
      <c r="G1883" s="17">
        <v>-429000</v>
      </c>
      <c r="H1883" s="18">
        <f t="shared" si="28"/>
        <v>-429000</v>
      </c>
    </row>
    <row r="1884" spans="2:8" s="13" customFormat="1" hidden="1" x14ac:dyDescent="0.15">
      <c r="B1884" s="15">
        <v>811015</v>
      </c>
      <c r="C1884" s="16" t="s">
        <v>154</v>
      </c>
      <c r="D1884" s="26">
        <v>43629</v>
      </c>
      <c r="E1884" s="16" t="s">
        <v>1144</v>
      </c>
      <c r="F1884" s="66">
        <v>430925</v>
      </c>
      <c r="G1884" s="17"/>
      <c r="H1884" s="18">
        <f t="shared" si="28"/>
        <v>430925</v>
      </c>
    </row>
    <row r="1885" spans="2:8" s="13" customFormat="1" hidden="1" x14ac:dyDescent="0.15">
      <c r="B1885" s="15">
        <v>112003</v>
      </c>
      <c r="C1885" s="16" t="s">
        <v>11</v>
      </c>
      <c r="D1885" s="26">
        <v>43629</v>
      </c>
      <c r="E1885" s="16" t="s">
        <v>1144</v>
      </c>
      <c r="F1885" s="66"/>
      <c r="G1885" s="17">
        <v>-430925</v>
      </c>
      <c r="H1885" s="18">
        <f t="shared" si="28"/>
        <v>-430925</v>
      </c>
    </row>
    <row r="1886" spans="2:8" s="13" customFormat="1" hidden="1" x14ac:dyDescent="0.15">
      <c r="B1886" s="15">
        <v>811015</v>
      </c>
      <c r="C1886" s="16" t="s">
        <v>154</v>
      </c>
      <c r="D1886" s="26">
        <v>43629</v>
      </c>
      <c r="E1886" s="16" t="s">
        <v>751</v>
      </c>
      <c r="F1886" s="66">
        <v>311173</v>
      </c>
      <c r="G1886" s="17"/>
      <c r="H1886" s="18">
        <f t="shared" si="28"/>
        <v>311173</v>
      </c>
    </row>
    <row r="1887" spans="2:8" s="13" customFormat="1" hidden="1" x14ac:dyDescent="0.15">
      <c r="B1887" s="15">
        <v>112003</v>
      </c>
      <c r="C1887" s="16" t="s">
        <v>11</v>
      </c>
      <c r="D1887" s="26">
        <v>43629</v>
      </c>
      <c r="E1887" s="16" t="s">
        <v>751</v>
      </c>
      <c r="F1887" s="66"/>
      <c r="G1887" s="17">
        <v>-311173</v>
      </c>
      <c r="H1887" s="18">
        <f t="shared" si="28"/>
        <v>-311173</v>
      </c>
    </row>
    <row r="1888" spans="2:8" s="13" customFormat="1" hidden="1" x14ac:dyDescent="0.15">
      <c r="B1888" s="15">
        <v>811015</v>
      </c>
      <c r="C1888" s="16" t="s">
        <v>154</v>
      </c>
      <c r="D1888" s="26">
        <v>43629</v>
      </c>
      <c r="E1888" s="16" t="s">
        <v>751</v>
      </c>
      <c r="F1888" s="66">
        <v>122860</v>
      </c>
      <c r="G1888" s="17"/>
      <c r="H1888" s="18">
        <f t="shared" ref="H1888:H1951" si="29">F1888+G1888</f>
        <v>122860</v>
      </c>
    </row>
    <row r="1889" spans="2:8" s="13" customFormat="1" hidden="1" x14ac:dyDescent="0.15">
      <c r="B1889" s="15">
        <v>112003</v>
      </c>
      <c r="C1889" s="16" t="s">
        <v>11</v>
      </c>
      <c r="D1889" s="26">
        <v>43629</v>
      </c>
      <c r="E1889" s="16" t="s">
        <v>751</v>
      </c>
      <c r="F1889" s="66"/>
      <c r="G1889" s="17">
        <v>-122860</v>
      </c>
      <c r="H1889" s="18">
        <f t="shared" si="29"/>
        <v>-122860</v>
      </c>
    </row>
    <row r="1890" spans="2:8" s="13" customFormat="1" hidden="1" x14ac:dyDescent="0.15">
      <c r="B1890" s="15">
        <v>811014</v>
      </c>
      <c r="C1890" s="16" t="s">
        <v>153</v>
      </c>
      <c r="D1890" s="26">
        <v>43629</v>
      </c>
      <c r="E1890" s="16" t="s">
        <v>1232</v>
      </c>
      <c r="F1890" s="66">
        <v>31654</v>
      </c>
      <c r="G1890" s="17"/>
      <c r="H1890" s="18">
        <f t="shared" si="29"/>
        <v>31654</v>
      </c>
    </row>
    <row r="1891" spans="2:8" s="13" customFormat="1" hidden="1" x14ac:dyDescent="0.15">
      <c r="B1891" s="15">
        <v>112003</v>
      </c>
      <c r="C1891" s="16" t="s">
        <v>11</v>
      </c>
      <c r="D1891" s="26">
        <v>43629</v>
      </c>
      <c r="E1891" s="16" t="s">
        <v>1232</v>
      </c>
      <c r="F1891" s="66"/>
      <c r="G1891" s="17">
        <v>-31654</v>
      </c>
      <c r="H1891" s="18">
        <f t="shared" si="29"/>
        <v>-31654</v>
      </c>
    </row>
    <row r="1892" spans="2:8" s="13" customFormat="1" hidden="1" x14ac:dyDescent="0.15">
      <c r="B1892" s="15">
        <v>141004</v>
      </c>
      <c r="C1892" s="16" t="s">
        <v>35</v>
      </c>
      <c r="D1892" s="26">
        <v>43629</v>
      </c>
      <c r="E1892" s="16" t="s">
        <v>1156</v>
      </c>
      <c r="F1892" s="66">
        <v>135131</v>
      </c>
      <c r="G1892" s="17"/>
      <c r="H1892" s="18">
        <f t="shared" si="29"/>
        <v>135131</v>
      </c>
    </row>
    <row r="1893" spans="2:8" s="13" customFormat="1" hidden="1" x14ac:dyDescent="0.15">
      <c r="B1893" s="15">
        <v>112003</v>
      </c>
      <c r="C1893" s="16" t="s">
        <v>11</v>
      </c>
      <c r="D1893" s="26">
        <v>43629</v>
      </c>
      <c r="E1893" s="16" t="s">
        <v>1156</v>
      </c>
      <c r="F1893" s="66"/>
      <c r="G1893" s="17">
        <v>-135131</v>
      </c>
      <c r="H1893" s="18">
        <f t="shared" si="29"/>
        <v>-135131</v>
      </c>
    </row>
    <row r="1894" spans="2:8" s="13" customFormat="1" hidden="1" x14ac:dyDescent="0.15">
      <c r="B1894" s="15">
        <v>811016</v>
      </c>
      <c r="C1894" s="16" t="s">
        <v>155</v>
      </c>
      <c r="D1894" s="26">
        <v>43629</v>
      </c>
      <c r="E1894" s="16" t="s">
        <v>1233</v>
      </c>
      <c r="F1894" s="66">
        <v>28080000</v>
      </c>
      <c r="G1894" s="17"/>
      <c r="H1894" s="18">
        <f t="shared" si="29"/>
        <v>28080000</v>
      </c>
    </row>
    <row r="1895" spans="2:8" s="13" customFormat="1" hidden="1" x14ac:dyDescent="0.15">
      <c r="B1895" s="15">
        <v>112003</v>
      </c>
      <c r="C1895" s="16" t="s">
        <v>11</v>
      </c>
      <c r="D1895" s="26">
        <v>43629</v>
      </c>
      <c r="E1895" s="16" t="s">
        <v>1233</v>
      </c>
      <c r="F1895" s="66"/>
      <c r="G1895" s="17">
        <v>-28080000</v>
      </c>
      <c r="H1895" s="18">
        <f t="shared" si="29"/>
        <v>-28080000</v>
      </c>
    </row>
    <row r="1896" spans="2:8" s="13" customFormat="1" hidden="1" x14ac:dyDescent="0.15">
      <c r="B1896" s="15">
        <v>213002</v>
      </c>
      <c r="C1896" s="16" t="s">
        <v>669</v>
      </c>
      <c r="D1896" s="26">
        <v>43629</v>
      </c>
      <c r="E1896" s="16" t="s">
        <v>1234</v>
      </c>
      <c r="F1896" s="66">
        <v>15875000</v>
      </c>
      <c r="G1896" s="17"/>
      <c r="H1896" s="18">
        <f t="shared" si="29"/>
        <v>15875000</v>
      </c>
    </row>
    <row r="1897" spans="2:8" s="13" customFormat="1" hidden="1" x14ac:dyDescent="0.15">
      <c r="B1897" s="15">
        <v>112003</v>
      </c>
      <c r="C1897" s="16" t="s">
        <v>11</v>
      </c>
      <c r="D1897" s="26">
        <v>43629</v>
      </c>
      <c r="E1897" s="16" t="s">
        <v>1234</v>
      </c>
      <c r="F1897" s="66"/>
      <c r="G1897" s="17">
        <v>-15875000</v>
      </c>
      <c r="H1897" s="18">
        <f t="shared" si="29"/>
        <v>-15875000</v>
      </c>
    </row>
    <row r="1898" spans="2:8" s="13" customFormat="1" hidden="1" x14ac:dyDescent="0.15">
      <c r="B1898" s="15">
        <v>811021</v>
      </c>
      <c r="C1898" s="16" t="s">
        <v>159</v>
      </c>
      <c r="D1898" s="26">
        <v>43629</v>
      </c>
      <c r="E1898" s="16" t="s">
        <v>1235</v>
      </c>
      <c r="F1898" s="66">
        <v>503472</v>
      </c>
      <c r="G1898" s="17"/>
      <c r="H1898" s="18">
        <f t="shared" si="29"/>
        <v>503472</v>
      </c>
    </row>
    <row r="1899" spans="2:8" s="13" customFormat="1" hidden="1" x14ac:dyDescent="0.15">
      <c r="B1899" s="15">
        <v>141005</v>
      </c>
      <c r="C1899" s="16" t="s">
        <v>36</v>
      </c>
      <c r="D1899" s="26">
        <v>43629</v>
      </c>
      <c r="E1899" s="16" t="s">
        <v>676</v>
      </c>
      <c r="F1899" s="66">
        <v>5034</v>
      </c>
      <c r="G1899" s="17"/>
      <c r="H1899" s="18">
        <f t="shared" si="29"/>
        <v>5034</v>
      </c>
    </row>
    <row r="1900" spans="2:8" s="13" customFormat="1" hidden="1" x14ac:dyDescent="0.15">
      <c r="B1900" s="15">
        <v>112003</v>
      </c>
      <c r="C1900" s="16" t="s">
        <v>11</v>
      </c>
      <c r="D1900" s="26">
        <v>43629</v>
      </c>
      <c r="E1900" s="16" t="s">
        <v>1235</v>
      </c>
      <c r="F1900" s="66"/>
      <c r="G1900" s="17">
        <v>-508506</v>
      </c>
      <c r="H1900" s="18">
        <f t="shared" si="29"/>
        <v>-508506</v>
      </c>
    </row>
    <row r="1901" spans="2:8" s="13" customFormat="1" hidden="1" x14ac:dyDescent="0.15">
      <c r="B1901" s="15">
        <v>912004</v>
      </c>
      <c r="C1901" s="16" t="s">
        <v>205</v>
      </c>
      <c r="D1901" s="26">
        <v>43629</v>
      </c>
      <c r="E1901" s="16" t="s">
        <v>1224</v>
      </c>
      <c r="F1901" s="66">
        <v>5000</v>
      </c>
      <c r="G1901" s="17"/>
      <c r="H1901" s="18">
        <f t="shared" si="29"/>
        <v>5000</v>
      </c>
    </row>
    <row r="1902" spans="2:8" s="13" customFormat="1" hidden="1" x14ac:dyDescent="0.15">
      <c r="B1902" s="15">
        <v>112003</v>
      </c>
      <c r="C1902" s="16" t="s">
        <v>11</v>
      </c>
      <c r="D1902" s="26">
        <v>43629</v>
      </c>
      <c r="E1902" s="16" t="s">
        <v>1224</v>
      </c>
      <c r="F1902" s="66"/>
      <c r="G1902" s="17">
        <v>-5000</v>
      </c>
      <c r="H1902" s="18">
        <f t="shared" si="29"/>
        <v>-5000</v>
      </c>
    </row>
    <row r="1903" spans="2:8" s="13" customFormat="1" hidden="1" x14ac:dyDescent="0.15">
      <c r="B1903" s="15">
        <v>611034</v>
      </c>
      <c r="C1903" s="16" t="s">
        <v>172</v>
      </c>
      <c r="D1903" s="26">
        <v>43629</v>
      </c>
      <c r="E1903" s="16" t="s">
        <v>1236</v>
      </c>
      <c r="F1903" s="66">
        <v>15164206</v>
      </c>
      <c r="G1903" s="17"/>
      <c r="H1903" s="18">
        <f t="shared" si="29"/>
        <v>15164206</v>
      </c>
    </row>
    <row r="1904" spans="2:8" s="13" customFormat="1" hidden="1" x14ac:dyDescent="0.15">
      <c r="B1904" s="15">
        <v>112003</v>
      </c>
      <c r="C1904" s="16" t="s">
        <v>11</v>
      </c>
      <c r="D1904" s="26">
        <v>43629</v>
      </c>
      <c r="E1904" s="16" t="s">
        <v>1236</v>
      </c>
      <c r="F1904" s="66"/>
      <c r="G1904" s="17">
        <v>-15164206</v>
      </c>
      <c r="H1904" s="18">
        <f t="shared" si="29"/>
        <v>-15164206</v>
      </c>
    </row>
    <row r="1905" spans="2:8" s="13" customFormat="1" hidden="1" x14ac:dyDescent="0.15">
      <c r="B1905" s="15">
        <v>611034</v>
      </c>
      <c r="C1905" s="16" t="s">
        <v>172</v>
      </c>
      <c r="D1905" s="26">
        <v>43629</v>
      </c>
      <c r="E1905" s="16" t="s">
        <v>1237</v>
      </c>
      <c r="F1905" s="66">
        <v>4765000</v>
      </c>
      <c r="G1905" s="17"/>
      <c r="H1905" s="18">
        <f t="shared" si="29"/>
        <v>4765000</v>
      </c>
    </row>
    <row r="1906" spans="2:8" s="13" customFormat="1" hidden="1" x14ac:dyDescent="0.15">
      <c r="B1906" s="15">
        <v>112003</v>
      </c>
      <c r="C1906" s="16" t="s">
        <v>11</v>
      </c>
      <c r="D1906" s="26">
        <v>43629</v>
      </c>
      <c r="E1906" s="16" t="s">
        <v>1237</v>
      </c>
      <c r="F1906" s="66"/>
      <c r="G1906" s="17">
        <v>-4765000</v>
      </c>
      <c r="H1906" s="18">
        <f t="shared" si="29"/>
        <v>-4765000</v>
      </c>
    </row>
    <row r="1907" spans="2:8" s="13" customFormat="1" hidden="1" x14ac:dyDescent="0.15">
      <c r="B1907" s="15">
        <v>611021</v>
      </c>
      <c r="C1907" s="16" t="s">
        <v>159</v>
      </c>
      <c r="D1907" s="26">
        <v>43629</v>
      </c>
      <c r="E1907" s="16" t="s">
        <v>1238</v>
      </c>
      <c r="F1907" s="66">
        <v>8000000</v>
      </c>
      <c r="G1907" s="17"/>
      <c r="H1907" s="18">
        <f t="shared" si="29"/>
        <v>8000000</v>
      </c>
    </row>
    <row r="1908" spans="2:8" s="13" customFormat="1" hidden="1" x14ac:dyDescent="0.15">
      <c r="B1908" s="15">
        <v>112003</v>
      </c>
      <c r="C1908" s="16" t="s">
        <v>11</v>
      </c>
      <c r="D1908" s="26">
        <v>43629</v>
      </c>
      <c r="E1908" s="16" t="s">
        <v>1238</v>
      </c>
      <c r="F1908" s="66"/>
      <c r="G1908" s="17">
        <v>-8000000</v>
      </c>
      <c r="H1908" s="18">
        <f t="shared" si="29"/>
        <v>-8000000</v>
      </c>
    </row>
    <row r="1909" spans="2:8" s="13" customFormat="1" hidden="1" x14ac:dyDescent="0.15">
      <c r="B1909" s="15">
        <v>711034</v>
      </c>
      <c r="C1909" s="16" t="s">
        <v>183</v>
      </c>
      <c r="D1909" s="26">
        <v>43629</v>
      </c>
      <c r="E1909" s="16" t="s">
        <v>1239</v>
      </c>
      <c r="F1909" s="66">
        <v>9227500</v>
      </c>
      <c r="G1909" s="17"/>
      <c r="H1909" s="18">
        <f t="shared" si="29"/>
        <v>9227500</v>
      </c>
    </row>
    <row r="1910" spans="2:8" s="13" customFormat="1" hidden="1" x14ac:dyDescent="0.15">
      <c r="B1910" s="15">
        <v>141005</v>
      </c>
      <c r="C1910" s="16" t="s">
        <v>36</v>
      </c>
      <c r="D1910" s="26">
        <v>43629</v>
      </c>
      <c r="E1910" s="16" t="s">
        <v>676</v>
      </c>
      <c r="F1910" s="66">
        <v>92275</v>
      </c>
      <c r="G1910" s="17"/>
      <c r="H1910" s="18">
        <f t="shared" si="29"/>
        <v>92275</v>
      </c>
    </row>
    <row r="1911" spans="2:8" s="13" customFormat="1" hidden="1" x14ac:dyDescent="0.15">
      <c r="B1911" s="15">
        <v>112003</v>
      </c>
      <c r="C1911" s="16" t="s">
        <v>11</v>
      </c>
      <c r="D1911" s="26">
        <v>43629</v>
      </c>
      <c r="E1911" s="16" t="s">
        <v>1239</v>
      </c>
      <c r="F1911" s="66"/>
      <c r="G1911" s="17">
        <v>-9319775</v>
      </c>
      <c r="H1911" s="18">
        <f t="shared" si="29"/>
        <v>-9319775</v>
      </c>
    </row>
    <row r="1912" spans="2:8" s="13" customFormat="1" hidden="1" x14ac:dyDescent="0.15">
      <c r="B1912" s="15">
        <v>912004</v>
      </c>
      <c r="C1912" s="16" t="s">
        <v>205</v>
      </c>
      <c r="D1912" s="26">
        <v>43629</v>
      </c>
      <c r="E1912" s="16" t="s">
        <v>1240</v>
      </c>
      <c r="F1912" s="66">
        <v>6000</v>
      </c>
      <c r="G1912" s="17"/>
      <c r="H1912" s="18">
        <f t="shared" si="29"/>
        <v>6000</v>
      </c>
    </row>
    <row r="1913" spans="2:8" s="13" customFormat="1" hidden="1" x14ac:dyDescent="0.15">
      <c r="B1913" s="15">
        <v>112003</v>
      </c>
      <c r="C1913" s="16" t="s">
        <v>11</v>
      </c>
      <c r="D1913" s="26">
        <v>43629</v>
      </c>
      <c r="E1913" s="16" t="s">
        <v>1240</v>
      </c>
      <c r="F1913" s="66"/>
      <c r="G1913" s="17">
        <v>-6000</v>
      </c>
      <c r="H1913" s="18">
        <f t="shared" si="29"/>
        <v>-6000</v>
      </c>
    </row>
    <row r="1914" spans="2:8" s="13" customFormat="1" hidden="1" x14ac:dyDescent="0.15">
      <c r="B1914" s="15">
        <v>912004</v>
      </c>
      <c r="C1914" s="16" t="s">
        <v>205</v>
      </c>
      <c r="D1914" s="26">
        <v>43629</v>
      </c>
      <c r="E1914" s="16" t="s">
        <v>1224</v>
      </c>
      <c r="F1914" s="66">
        <v>5000</v>
      </c>
      <c r="G1914" s="17"/>
      <c r="H1914" s="18">
        <f t="shared" si="29"/>
        <v>5000</v>
      </c>
    </row>
    <row r="1915" spans="2:8" s="13" customFormat="1" hidden="1" x14ac:dyDescent="0.15">
      <c r="B1915" s="15">
        <v>112003</v>
      </c>
      <c r="C1915" s="16" t="s">
        <v>11</v>
      </c>
      <c r="D1915" s="26">
        <v>43629</v>
      </c>
      <c r="E1915" s="16" t="s">
        <v>1224</v>
      </c>
      <c r="F1915" s="66"/>
      <c r="G1915" s="17">
        <v>-5000</v>
      </c>
      <c r="H1915" s="18">
        <f t="shared" si="29"/>
        <v>-5000</v>
      </c>
    </row>
    <row r="1916" spans="2:8" s="13" customFormat="1" hidden="1" x14ac:dyDescent="0.15">
      <c r="B1916" s="15">
        <v>811013</v>
      </c>
      <c r="C1916" s="16" t="s">
        <v>152</v>
      </c>
      <c r="D1916" s="26">
        <v>43629</v>
      </c>
      <c r="E1916" s="16" t="s">
        <v>1241</v>
      </c>
      <c r="F1916" s="66">
        <v>5544000</v>
      </c>
      <c r="G1916" s="17"/>
      <c r="H1916" s="18">
        <f t="shared" si="29"/>
        <v>5544000</v>
      </c>
    </row>
    <row r="1917" spans="2:8" s="13" customFormat="1" hidden="1" x14ac:dyDescent="0.15">
      <c r="B1917" s="15">
        <v>141005</v>
      </c>
      <c r="C1917" s="16" t="s">
        <v>36</v>
      </c>
      <c r="D1917" s="26">
        <v>43629</v>
      </c>
      <c r="E1917" s="16" t="s">
        <v>676</v>
      </c>
      <c r="F1917" s="66">
        <v>554400</v>
      </c>
      <c r="G1917" s="17"/>
      <c r="H1917" s="18">
        <f t="shared" si="29"/>
        <v>554400</v>
      </c>
    </row>
    <row r="1918" spans="2:8" s="13" customFormat="1" hidden="1" x14ac:dyDescent="0.15">
      <c r="B1918" s="15">
        <v>112003</v>
      </c>
      <c r="C1918" s="16" t="s">
        <v>11</v>
      </c>
      <c r="D1918" s="26">
        <v>43629</v>
      </c>
      <c r="E1918" s="16" t="s">
        <v>1241</v>
      </c>
      <c r="F1918" s="66"/>
      <c r="G1918" s="17">
        <v>-6098400</v>
      </c>
      <c r="H1918" s="18">
        <f t="shared" si="29"/>
        <v>-6098400</v>
      </c>
    </row>
    <row r="1919" spans="2:8" s="13" customFormat="1" hidden="1" x14ac:dyDescent="0.15">
      <c r="B1919" s="15">
        <v>912004</v>
      </c>
      <c r="C1919" s="16" t="s">
        <v>205</v>
      </c>
      <c r="D1919" s="26">
        <v>43629</v>
      </c>
      <c r="E1919" s="16" t="s">
        <v>1224</v>
      </c>
      <c r="F1919" s="66">
        <v>5000</v>
      </c>
      <c r="G1919" s="17"/>
      <c r="H1919" s="18">
        <f t="shared" si="29"/>
        <v>5000</v>
      </c>
    </row>
    <row r="1920" spans="2:8" s="13" customFormat="1" hidden="1" x14ac:dyDescent="0.15">
      <c r="B1920" s="15">
        <v>112003</v>
      </c>
      <c r="C1920" s="16" t="s">
        <v>11</v>
      </c>
      <c r="D1920" s="26">
        <v>43629</v>
      </c>
      <c r="E1920" s="16" t="s">
        <v>1224</v>
      </c>
      <c r="F1920" s="66"/>
      <c r="G1920" s="17">
        <v>-5000</v>
      </c>
      <c r="H1920" s="18">
        <f t="shared" si="29"/>
        <v>-5000</v>
      </c>
    </row>
    <row r="1921" spans="2:8" s="13" customFormat="1" hidden="1" x14ac:dyDescent="0.15">
      <c r="B1921" s="15">
        <v>611011</v>
      </c>
      <c r="C1921" s="16" t="s">
        <v>150</v>
      </c>
      <c r="D1921" s="26">
        <v>43629</v>
      </c>
      <c r="E1921" s="16" t="s">
        <v>1242</v>
      </c>
      <c r="F1921" s="66">
        <v>12368722</v>
      </c>
      <c r="G1921" s="17"/>
      <c r="H1921" s="18">
        <f t="shared" si="29"/>
        <v>12368722</v>
      </c>
    </row>
    <row r="1922" spans="2:8" s="13" customFormat="1" hidden="1" x14ac:dyDescent="0.15">
      <c r="B1922" s="15">
        <v>112003</v>
      </c>
      <c r="C1922" s="16" t="s">
        <v>11</v>
      </c>
      <c r="D1922" s="26">
        <v>43629</v>
      </c>
      <c r="E1922" s="16" t="s">
        <v>1242</v>
      </c>
      <c r="F1922" s="66"/>
      <c r="G1922" s="17">
        <v>-12368722</v>
      </c>
      <c r="H1922" s="18">
        <f t="shared" si="29"/>
        <v>-12368722</v>
      </c>
    </row>
    <row r="1923" spans="2:8" s="13" customFormat="1" hidden="1" x14ac:dyDescent="0.15">
      <c r="B1923" s="15">
        <v>711034</v>
      </c>
      <c r="C1923" s="16" t="s">
        <v>183</v>
      </c>
      <c r="D1923" s="26">
        <v>43629</v>
      </c>
      <c r="E1923" s="16" t="s">
        <v>1243</v>
      </c>
      <c r="F1923" s="66">
        <v>929600</v>
      </c>
      <c r="G1923" s="17"/>
      <c r="H1923" s="18">
        <f t="shared" si="29"/>
        <v>929600</v>
      </c>
    </row>
    <row r="1924" spans="2:8" s="13" customFormat="1" hidden="1" x14ac:dyDescent="0.15">
      <c r="B1924" s="15">
        <v>112003</v>
      </c>
      <c r="C1924" s="16" t="s">
        <v>11</v>
      </c>
      <c r="D1924" s="26">
        <v>43629</v>
      </c>
      <c r="E1924" s="16" t="s">
        <v>1243</v>
      </c>
      <c r="F1924" s="66"/>
      <c r="G1924" s="17">
        <v>-929600</v>
      </c>
      <c r="H1924" s="18">
        <f t="shared" si="29"/>
        <v>-929600</v>
      </c>
    </row>
    <row r="1925" spans="2:8" s="13" customFormat="1" hidden="1" x14ac:dyDescent="0.15">
      <c r="B1925" s="15">
        <v>611001</v>
      </c>
      <c r="C1925" s="16" t="s">
        <v>140</v>
      </c>
      <c r="D1925" s="26">
        <v>43629</v>
      </c>
      <c r="E1925" s="16" t="s">
        <v>1244</v>
      </c>
      <c r="F1925" s="66">
        <v>589200</v>
      </c>
      <c r="G1925" s="17"/>
      <c r="H1925" s="18">
        <f t="shared" si="29"/>
        <v>589200</v>
      </c>
    </row>
    <row r="1926" spans="2:8" s="13" customFormat="1" hidden="1" x14ac:dyDescent="0.15">
      <c r="B1926" s="15">
        <v>141005</v>
      </c>
      <c r="C1926" s="16" t="s">
        <v>36</v>
      </c>
      <c r="D1926" s="26">
        <v>43629</v>
      </c>
      <c r="E1926" s="16" t="s">
        <v>676</v>
      </c>
      <c r="F1926" s="66">
        <v>58920</v>
      </c>
      <c r="G1926" s="17"/>
      <c r="H1926" s="18">
        <f t="shared" si="29"/>
        <v>58920</v>
      </c>
    </row>
    <row r="1927" spans="2:8" s="13" customFormat="1" hidden="1" x14ac:dyDescent="0.15">
      <c r="B1927" s="15">
        <v>112003</v>
      </c>
      <c r="C1927" s="16" t="s">
        <v>11</v>
      </c>
      <c r="D1927" s="26">
        <v>43629</v>
      </c>
      <c r="E1927" s="16" t="s">
        <v>1244</v>
      </c>
      <c r="F1927" s="66"/>
      <c r="G1927" s="17">
        <v>-648120</v>
      </c>
      <c r="H1927" s="18">
        <f t="shared" si="29"/>
        <v>-648120</v>
      </c>
    </row>
    <row r="1928" spans="2:8" s="13" customFormat="1" hidden="1" x14ac:dyDescent="0.15">
      <c r="B1928" s="15">
        <v>912004</v>
      </c>
      <c r="C1928" s="16" t="s">
        <v>205</v>
      </c>
      <c r="D1928" s="26">
        <v>43629</v>
      </c>
      <c r="E1928" s="16" t="s">
        <v>1224</v>
      </c>
      <c r="F1928" s="66">
        <v>5000</v>
      </c>
      <c r="G1928" s="17"/>
      <c r="H1928" s="18">
        <f t="shared" si="29"/>
        <v>5000</v>
      </c>
    </row>
    <row r="1929" spans="2:8" s="13" customFormat="1" hidden="1" x14ac:dyDescent="0.15">
      <c r="B1929" s="15">
        <v>112003</v>
      </c>
      <c r="C1929" s="16" t="s">
        <v>11</v>
      </c>
      <c r="D1929" s="26">
        <v>43629</v>
      </c>
      <c r="E1929" s="16" t="s">
        <v>1224</v>
      </c>
      <c r="F1929" s="66"/>
      <c r="G1929" s="17">
        <v>-5000</v>
      </c>
      <c r="H1929" s="18">
        <f t="shared" si="29"/>
        <v>-5000</v>
      </c>
    </row>
    <row r="1930" spans="2:8" s="13" customFormat="1" hidden="1" x14ac:dyDescent="0.15">
      <c r="B1930" s="15">
        <v>611034</v>
      </c>
      <c r="C1930" s="16" t="s">
        <v>172</v>
      </c>
      <c r="D1930" s="26">
        <v>43629</v>
      </c>
      <c r="E1930" s="16" t="s">
        <v>1245</v>
      </c>
      <c r="F1930" s="66">
        <v>356466</v>
      </c>
      <c r="G1930" s="17"/>
      <c r="H1930" s="18">
        <f t="shared" si="29"/>
        <v>356466</v>
      </c>
    </row>
    <row r="1931" spans="2:8" s="13" customFormat="1" hidden="1" x14ac:dyDescent="0.15">
      <c r="B1931" s="15">
        <v>112003</v>
      </c>
      <c r="C1931" s="16" t="s">
        <v>11</v>
      </c>
      <c r="D1931" s="26">
        <v>43629</v>
      </c>
      <c r="E1931" s="16" t="s">
        <v>1245</v>
      </c>
      <c r="F1931" s="66"/>
      <c r="G1931" s="17">
        <v>-356466</v>
      </c>
      <c r="H1931" s="18">
        <f t="shared" si="29"/>
        <v>-356466</v>
      </c>
    </row>
    <row r="1932" spans="2:8" s="13" customFormat="1" hidden="1" x14ac:dyDescent="0.15">
      <c r="B1932" s="15">
        <v>711002</v>
      </c>
      <c r="C1932" s="16" t="s">
        <v>176</v>
      </c>
      <c r="D1932" s="26">
        <v>43629</v>
      </c>
      <c r="E1932" s="16" t="s">
        <v>1246</v>
      </c>
      <c r="F1932" s="66">
        <v>17550000</v>
      </c>
      <c r="G1932" s="17"/>
      <c r="H1932" s="18">
        <f t="shared" si="29"/>
        <v>17550000</v>
      </c>
    </row>
    <row r="1933" spans="2:8" s="13" customFormat="1" hidden="1" x14ac:dyDescent="0.15">
      <c r="B1933" s="15">
        <v>112003</v>
      </c>
      <c r="C1933" s="16" t="s">
        <v>11</v>
      </c>
      <c r="D1933" s="26">
        <v>43629</v>
      </c>
      <c r="E1933" s="16" t="s">
        <v>1246</v>
      </c>
      <c r="F1933" s="66"/>
      <c r="G1933" s="17">
        <v>-17550000</v>
      </c>
      <c r="H1933" s="18">
        <f t="shared" si="29"/>
        <v>-17550000</v>
      </c>
    </row>
    <row r="1934" spans="2:8" s="13" customFormat="1" hidden="1" x14ac:dyDescent="0.15">
      <c r="B1934" s="15">
        <v>912004</v>
      </c>
      <c r="C1934" s="16" t="s">
        <v>205</v>
      </c>
      <c r="D1934" s="26">
        <v>43629</v>
      </c>
      <c r="E1934" s="16" t="s">
        <v>1224</v>
      </c>
      <c r="F1934" s="66">
        <v>5000</v>
      </c>
      <c r="G1934" s="17"/>
      <c r="H1934" s="18">
        <f t="shared" si="29"/>
        <v>5000</v>
      </c>
    </row>
    <row r="1935" spans="2:8" s="13" customFormat="1" hidden="1" x14ac:dyDescent="0.15">
      <c r="B1935" s="15">
        <v>112003</v>
      </c>
      <c r="C1935" s="16" t="s">
        <v>11</v>
      </c>
      <c r="D1935" s="26">
        <v>43629</v>
      </c>
      <c r="E1935" s="16" t="s">
        <v>1224</v>
      </c>
      <c r="F1935" s="66"/>
      <c r="G1935" s="17">
        <v>-5000</v>
      </c>
      <c r="H1935" s="18">
        <f t="shared" si="29"/>
        <v>-5000</v>
      </c>
    </row>
    <row r="1936" spans="2:8" s="13" customFormat="1" hidden="1" x14ac:dyDescent="0.15">
      <c r="B1936" s="15">
        <v>711034</v>
      </c>
      <c r="C1936" s="16" t="s">
        <v>183</v>
      </c>
      <c r="D1936" s="26">
        <v>43629</v>
      </c>
      <c r="E1936" s="16" t="s">
        <v>1033</v>
      </c>
      <c r="F1936" s="66">
        <v>488750</v>
      </c>
      <c r="G1936" s="17"/>
      <c r="H1936" s="18">
        <f t="shared" si="29"/>
        <v>488750</v>
      </c>
    </row>
    <row r="1937" spans="2:8" s="13" customFormat="1" hidden="1" x14ac:dyDescent="0.15">
      <c r="B1937" s="15">
        <v>112003</v>
      </c>
      <c r="C1937" s="16" t="s">
        <v>11</v>
      </c>
      <c r="D1937" s="26">
        <v>43629</v>
      </c>
      <c r="E1937" s="16" t="s">
        <v>1033</v>
      </c>
      <c r="F1937" s="66"/>
      <c r="G1937" s="17">
        <v>-488750</v>
      </c>
      <c r="H1937" s="18">
        <f t="shared" si="29"/>
        <v>-488750</v>
      </c>
    </row>
    <row r="1938" spans="2:8" s="13" customFormat="1" hidden="1" x14ac:dyDescent="0.15">
      <c r="B1938" s="15">
        <v>711034</v>
      </c>
      <c r="C1938" s="16" t="s">
        <v>183</v>
      </c>
      <c r="D1938" s="26">
        <v>43629</v>
      </c>
      <c r="E1938" s="16" t="s">
        <v>1247</v>
      </c>
      <c r="F1938" s="66">
        <v>1292000</v>
      </c>
      <c r="G1938" s="17"/>
      <c r="H1938" s="18">
        <f t="shared" si="29"/>
        <v>1292000</v>
      </c>
    </row>
    <row r="1939" spans="2:8" s="13" customFormat="1" hidden="1" x14ac:dyDescent="0.15">
      <c r="B1939" s="15">
        <v>112003</v>
      </c>
      <c r="C1939" s="16" t="s">
        <v>11</v>
      </c>
      <c r="D1939" s="26">
        <v>43629</v>
      </c>
      <c r="E1939" s="16" t="s">
        <v>1247</v>
      </c>
      <c r="F1939" s="66"/>
      <c r="G1939" s="17">
        <v>-1292000</v>
      </c>
      <c r="H1939" s="18">
        <f t="shared" si="29"/>
        <v>-1292000</v>
      </c>
    </row>
    <row r="1940" spans="2:8" s="13" customFormat="1" hidden="1" x14ac:dyDescent="0.15">
      <c r="B1940" s="15">
        <v>711034</v>
      </c>
      <c r="C1940" s="16" t="s">
        <v>183</v>
      </c>
      <c r="D1940" s="26">
        <v>43629</v>
      </c>
      <c r="E1940" s="16" t="s">
        <v>1248</v>
      </c>
      <c r="F1940" s="66">
        <v>1539350</v>
      </c>
      <c r="G1940" s="17"/>
      <c r="H1940" s="18">
        <f t="shared" si="29"/>
        <v>1539350</v>
      </c>
    </row>
    <row r="1941" spans="2:8" s="13" customFormat="1" hidden="1" x14ac:dyDescent="0.15">
      <c r="B1941" s="15">
        <v>112003</v>
      </c>
      <c r="C1941" s="16" t="s">
        <v>11</v>
      </c>
      <c r="D1941" s="26">
        <v>43629</v>
      </c>
      <c r="E1941" s="16" t="s">
        <v>1248</v>
      </c>
      <c r="F1941" s="66"/>
      <c r="G1941" s="17">
        <v>-1539350</v>
      </c>
      <c r="H1941" s="18">
        <f t="shared" si="29"/>
        <v>-1539350</v>
      </c>
    </row>
    <row r="1942" spans="2:8" s="13" customFormat="1" hidden="1" x14ac:dyDescent="0.15">
      <c r="B1942" s="15">
        <v>711034</v>
      </c>
      <c r="C1942" s="16" t="s">
        <v>183</v>
      </c>
      <c r="D1942" s="26">
        <v>43629</v>
      </c>
      <c r="E1942" s="16" t="s">
        <v>1249</v>
      </c>
      <c r="F1942" s="66">
        <v>1467200</v>
      </c>
      <c r="G1942" s="17"/>
      <c r="H1942" s="18">
        <f t="shared" si="29"/>
        <v>1467200</v>
      </c>
    </row>
    <row r="1943" spans="2:8" s="13" customFormat="1" hidden="1" x14ac:dyDescent="0.15">
      <c r="B1943" s="15">
        <v>112003</v>
      </c>
      <c r="C1943" s="16" t="s">
        <v>11</v>
      </c>
      <c r="D1943" s="26">
        <v>43629</v>
      </c>
      <c r="E1943" s="16" t="s">
        <v>1248</v>
      </c>
      <c r="F1943" s="66"/>
      <c r="G1943" s="17">
        <v>-1467200</v>
      </c>
      <c r="H1943" s="18">
        <f t="shared" si="29"/>
        <v>-1467200</v>
      </c>
    </row>
    <row r="1944" spans="2:8" s="13" customFormat="1" hidden="1" x14ac:dyDescent="0.15">
      <c r="B1944" s="15">
        <v>212001</v>
      </c>
      <c r="C1944" s="16" t="s">
        <v>85</v>
      </c>
      <c r="D1944" s="26">
        <v>43629</v>
      </c>
      <c r="E1944" s="16" t="s">
        <v>1250</v>
      </c>
      <c r="F1944" s="66">
        <v>5612000</v>
      </c>
      <c r="G1944" s="17"/>
      <c r="H1944" s="18">
        <f t="shared" si="29"/>
        <v>5612000</v>
      </c>
    </row>
    <row r="1945" spans="2:8" s="13" customFormat="1" hidden="1" x14ac:dyDescent="0.15">
      <c r="B1945" s="15">
        <v>141005</v>
      </c>
      <c r="C1945" s="16" t="s">
        <v>36</v>
      </c>
      <c r="D1945" s="26">
        <v>43629</v>
      </c>
      <c r="E1945" s="16" t="s">
        <v>676</v>
      </c>
      <c r="F1945" s="66">
        <v>561200</v>
      </c>
      <c r="G1945" s="17"/>
      <c r="H1945" s="18">
        <f t="shared" si="29"/>
        <v>561200</v>
      </c>
    </row>
    <row r="1946" spans="2:8" s="13" customFormat="1" hidden="1" x14ac:dyDescent="0.15">
      <c r="B1946" s="15">
        <v>112003</v>
      </c>
      <c r="C1946" s="16" t="s">
        <v>11</v>
      </c>
      <c r="D1946" s="26">
        <v>43629</v>
      </c>
      <c r="E1946" s="16" t="s">
        <v>1250</v>
      </c>
      <c r="F1946" s="66"/>
      <c r="G1946" s="17">
        <v>-6173200</v>
      </c>
      <c r="H1946" s="18">
        <f t="shared" si="29"/>
        <v>-6173200</v>
      </c>
    </row>
    <row r="1947" spans="2:8" s="13" customFormat="1" hidden="1" x14ac:dyDescent="0.15">
      <c r="B1947" s="15">
        <v>212001</v>
      </c>
      <c r="C1947" s="16" t="s">
        <v>85</v>
      </c>
      <c r="D1947" s="26">
        <v>43629</v>
      </c>
      <c r="E1947" s="16" t="s">
        <v>1250</v>
      </c>
      <c r="F1947" s="66">
        <v>7372000</v>
      </c>
      <c r="G1947" s="17"/>
      <c r="H1947" s="18">
        <f t="shared" si="29"/>
        <v>7372000</v>
      </c>
    </row>
    <row r="1948" spans="2:8" s="13" customFormat="1" hidden="1" x14ac:dyDescent="0.15">
      <c r="B1948" s="15">
        <v>141005</v>
      </c>
      <c r="C1948" s="16" t="s">
        <v>36</v>
      </c>
      <c r="D1948" s="26">
        <v>43629</v>
      </c>
      <c r="E1948" s="16" t="s">
        <v>676</v>
      </c>
      <c r="F1948" s="66">
        <v>737200</v>
      </c>
      <c r="G1948" s="17"/>
      <c r="H1948" s="18">
        <f t="shared" si="29"/>
        <v>737200</v>
      </c>
    </row>
    <row r="1949" spans="2:8" s="13" customFormat="1" hidden="1" x14ac:dyDescent="0.15">
      <c r="B1949" s="15">
        <v>112003</v>
      </c>
      <c r="C1949" s="16" t="s">
        <v>11</v>
      </c>
      <c r="D1949" s="26">
        <v>43629</v>
      </c>
      <c r="E1949" s="16" t="s">
        <v>1250</v>
      </c>
      <c r="F1949" s="66"/>
      <c r="G1949" s="17">
        <v>-8109200</v>
      </c>
      <c r="H1949" s="18">
        <f t="shared" si="29"/>
        <v>-8109200</v>
      </c>
    </row>
    <row r="1950" spans="2:8" s="13" customFormat="1" hidden="1" x14ac:dyDescent="0.15">
      <c r="B1950" s="15">
        <v>212001</v>
      </c>
      <c r="C1950" s="16" t="s">
        <v>85</v>
      </c>
      <c r="D1950" s="26">
        <v>43629</v>
      </c>
      <c r="E1950" s="16" t="s">
        <v>1250</v>
      </c>
      <c r="F1950" s="66">
        <v>9939680</v>
      </c>
      <c r="G1950" s="17"/>
      <c r="H1950" s="18">
        <f t="shared" si="29"/>
        <v>9939680</v>
      </c>
    </row>
    <row r="1951" spans="2:8" s="13" customFormat="1" hidden="1" x14ac:dyDescent="0.15">
      <c r="B1951" s="15">
        <v>141005</v>
      </c>
      <c r="C1951" s="16" t="s">
        <v>36</v>
      </c>
      <c r="D1951" s="26">
        <v>43629</v>
      </c>
      <c r="E1951" s="16" t="s">
        <v>676</v>
      </c>
      <c r="F1951" s="66">
        <v>993968</v>
      </c>
      <c r="G1951" s="17"/>
      <c r="H1951" s="18">
        <f t="shared" si="29"/>
        <v>993968</v>
      </c>
    </row>
    <row r="1952" spans="2:8" s="13" customFormat="1" hidden="1" x14ac:dyDescent="0.15">
      <c r="B1952" s="15">
        <v>112003</v>
      </c>
      <c r="C1952" s="16" t="s">
        <v>11</v>
      </c>
      <c r="D1952" s="26">
        <v>43629</v>
      </c>
      <c r="E1952" s="16" t="s">
        <v>1250</v>
      </c>
      <c r="F1952" s="66"/>
      <c r="G1952" s="17">
        <v>-10933648</v>
      </c>
      <c r="H1952" s="18">
        <f t="shared" ref="H1952:H2015" si="30">F1952+G1952</f>
        <v>-10933648</v>
      </c>
    </row>
    <row r="1953" spans="2:8" s="13" customFormat="1" hidden="1" x14ac:dyDescent="0.15">
      <c r="B1953" s="15">
        <v>811012</v>
      </c>
      <c r="C1953" s="16" t="s">
        <v>151</v>
      </c>
      <c r="D1953" s="26">
        <v>43629</v>
      </c>
      <c r="E1953" s="16" t="s">
        <v>1251</v>
      </c>
      <c r="F1953" s="66">
        <v>1847982</v>
      </c>
      <c r="G1953" s="17"/>
      <c r="H1953" s="18">
        <f t="shared" si="30"/>
        <v>1847982</v>
      </c>
    </row>
    <row r="1954" spans="2:8" s="13" customFormat="1" hidden="1" x14ac:dyDescent="0.15">
      <c r="B1954" s="15">
        <v>811010</v>
      </c>
      <c r="C1954" s="16" t="s">
        <v>149</v>
      </c>
      <c r="D1954" s="26">
        <v>43629</v>
      </c>
      <c r="E1954" s="16" t="s">
        <v>1251</v>
      </c>
      <c r="F1954" s="66">
        <v>1500000</v>
      </c>
      <c r="G1954" s="17"/>
      <c r="H1954" s="18">
        <f t="shared" si="30"/>
        <v>1500000</v>
      </c>
    </row>
    <row r="1955" spans="2:8" s="13" customFormat="1" hidden="1" x14ac:dyDescent="0.15">
      <c r="B1955" s="15">
        <v>112003</v>
      </c>
      <c r="C1955" s="16" t="s">
        <v>11</v>
      </c>
      <c r="D1955" s="26">
        <v>43629</v>
      </c>
      <c r="E1955" s="16" t="s">
        <v>1251</v>
      </c>
      <c r="F1955" s="66"/>
      <c r="G1955" s="17">
        <v>-3347982</v>
      </c>
      <c r="H1955" s="18">
        <f t="shared" si="30"/>
        <v>-3347982</v>
      </c>
    </row>
    <row r="1956" spans="2:8" s="13" customFormat="1" hidden="1" x14ac:dyDescent="0.15">
      <c r="B1956" s="15">
        <v>811012</v>
      </c>
      <c r="C1956" s="16" t="s">
        <v>151</v>
      </c>
      <c r="D1956" s="26">
        <v>43629</v>
      </c>
      <c r="E1956" s="16" t="s">
        <v>1252</v>
      </c>
      <c r="F1956" s="66">
        <v>3358000</v>
      </c>
      <c r="G1956" s="17"/>
      <c r="H1956" s="18">
        <f t="shared" si="30"/>
        <v>3358000</v>
      </c>
    </row>
    <row r="1957" spans="2:8" s="13" customFormat="1" hidden="1" x14ac:dyDescent="0.15">
      <c r="B1957" s="15">
        <v>112003</v>
      </c>
      <c r="C1957" s="16" t="s">
        <v>11</v>
      </c>
      <c r="D1957" s="26">
        <v>43629</v>
      </c>
      <c r="E1957" s="16" t="s">
        <v>1252</v>
      </c>
      <c r="F1957" s="66"/>
      <c r="G1957" s="17">
        <v>-3358000</v>
      </c>
      <c r="H1957" s="18">
        <f t="shared" si="30"/>
        <v>-3358000</v>
      </c>
    </row>
    <row r="1958" spans="2:8" s="13" customFormat="1" hidden="1" x14ac:dyDescent="0.15">
      <c r="B1958" s="15">
        <v>112003</v>
      </c>
      <c r="C1958" s="16" t="s">
        <v>11</v>
      </c>
      <c r="D1958" s="26">
        <v>43630</v>
      </c>
      <c r="E1958" s="16" t="s">
        <v>1253</v>
      </c>
      <c r="F1958" s="66">
        <v>100000000</v>
      </c>
      <c r="G1958" s="17"/>
      <c r="H1958" s="18">
        <f t="shared" si="30"/>
        <v>100000000</v>
      </c>
    </row>
    <row r="1959" spans="2:8" s="13" customFormat="1" hidden="1" x14ac:dyDescent="0.15">
      <c r="B1959" s="15">
        <v>311002</v>
      </c>
      <c r="C1959" s="16" t="s">
        <v>394</v>
      </c>
      <c r="D1959" s="26">
        <v>43630</v>
      </c>
      <c r="E1959" s="16" t="s">
        <v>1253</v>
      </c>
      <c r="F1959" s="66"/>
      <c r="G1959" s="17">
        <v>-100000000</v>
      </c>
      <c r="H1959" s="18">
        <f t="shared" si="30"/>
        <v>-100000000</v>
      </c>
    </row>
    <row r="1960" spans="2:8" s="13" customFormat="1" hidden="1" x14ac:dyDescent="0.15">
      <c r="B1960" s="15">
        <v>112003</v>
      </c>
      <c r="C1960" s="16" t="s">
        <v>11</v>
      </c>
      <c r="D1960" s="26">
        <v>43630</v>
      </c>
      <c r="E1960" s="16" t="s">
        <v>1254</v>
      </c>
      <c r="F1960" s="66">
        <v>100000000</v>
      </c>
      <c r="G1960" s="17"/>
      <c r="H1960" s="18">
        <f t="shared" si="30"/>
        <v>100000000</v>
      </c>
    </row>
    <row r="1961" spans="2:8" s="13" customFormat="1" hidden="1" x14ac:dyDescent="0.15">
      <c r="B1961" s="15">
        <v>112001</v>
      </c>
      <c r="C1961" s="16" t="s">
        <v>9</v>
      </c>
      <c r="D1961" s="26">
        <v>43630</v>
      </c>
      <c r="E1961" s="16" t="s">
        <v>1254</v>
      </c>
      <c r="F1961" s="66"/>
      <c r="G1961" s="17">
        <v>-100000000</v>
      </c>
      <c r="H1961" s="18">
        <f t="shared" si="30"/>
        <v>-100000000</v>
      </c>
    </row>
    <row r="1962" spans="2:8" s="13" customFormat="1" hidden="1" x14ac:dyDescent="0.15">
      <c r="B1962" s="15">
        <v>112003</v>
      </c>
      <c r="C1962" s="16" t="s">
        <v>11</v>
      </c>
      <c r="D1962" s="26">
        <v>43630</v>
      </c>
      <c r="E1962" s="16" t="s">
        <v>1255</v>
      </c>
      <c r="F1962" s="66">
        <v>12740000</v>
      </c>
      <c r="G1962" s="17"/>
      <c r="H1962" s="18">
        <f t="shared" si="30"/>
        <v>12740000</v>
      </c>
    </row>
    <row r="1963" spans="2:8" s="13" customFormat="1" hidden="1" x14ac:dyDescent="0.15">
      <c r="B1963" s="15">
        <v>122001</v>
      </c>
      <c r="C1963" s="16" t="s">
        <v>18</v>
      </c>
      <c r="D1963" s="26">
        <v>43630</v>
      </c>
      <c r="E1963" s="16" t="s">
        <v>1255</v>
      </c>
      <c r="F1963" s="66"/>
      <c r="G1963" s="17">
        <v>-12740000</v>
      </c>
      <c r="H1963" s="18">
        <f t="shared" si="30"/>
        <v>-12740000</v>
      </c>
    </row>
    <row r="1964" spans="2:8" s="13" customFormat="1" hidden="1" x14ac:dyDescent="0.15">
      <c r="B1964" s="15">
        <v>212001</v>
      </c>
      <c r="C1964" s="16" t="s">
        <v>85</v>
      </c>
      <c r="D1964" s="26">
        <v>43630</v>
      </c>
      <c r="E1964" s="16" t="s">
        <v>1256</v>
      </c>
      <c r="F1964" s="66">
        <v>263778868</v>
      </c>
      <c r="G1964" s="17"/>
      <c r="H1964" s="18">
        <f t="shared" si="30"/>
        <v>263778868</v>
      </c>
    </row>
    <row r="1965" spans="2:8" s="13" customFormat="1" hidden="1" x14ac:dyDescent="0.15">
      <c r="B1965" s="15">
        <v>112003</v>
      </c>
      <c r="C1965" s="16" t="s">
        <v>11</v>
      </c>
      <c r="D1965" s="26">
        <v>43630</v>
      </c>
      <c r="E1965" s="16" t="s">
        <v>1256</v>
      </c>
      <c r="F1965" s="66"/>
      <c r="G1965" s="17">
        <v>-263778868</v>
      </c>
      <c r="H1965" s="18">
        <f t="shared" si="30"/>
        <v>-263778868</v>
      </c>
    </row>
    <row r="1966" spans="2:8" s="13" customFormat="1" hidden="1" x14ac:dyDescent="0.15">
      <c r="B1966" s="15">
        <v>112004</v>
      </c>
      <c r="C1966" s="16" t="s">
        <v>402</v>
      </c>
      <c r="D1966" s="26">
        <v>43630</v>
      </c>
      <c r="E1966" s="16" t="s">
        <v>1257</v>
      </c>
      <c r="F1966" s="66">
        <v>14426000</v>
      </c>
      <c r="G1966" s="17"/>
      <c r="H1966" s="18">
        <f t="shared" si="30"/>
        <v>14426000</v>
      </c>
    </row>
    <row r="1967" spans="2:8" s="13" customFormat="1" hidden="1" x14ac:dyDescent="0.15">
      <c r="B1967" s="15">
        <v>112003</v>
      </c>
      <c r="C1967" s="16" t="s">
        <v>11</v>
      </c>
      <c r="D1967" s="26">
        <v>43630</v>
      </c>
      <c r="E1967" s="16" t="s">
        <v>1257</v>
      </c>
      <c r="F1967" s="66"/>
      <c r="G1967" s="17">
        <v>-14426000</v>
      </c>
      <c r="H1967" s="18">
        <f t="shared" si="30"/>
        <v>-14426000</v>
      </c>
    </row>
    <row r="1968" spans="2:8" s="13" customFormat="1" hidden="1" x14ac:dyDescent="0.15">
      <c r="B1968" s="15">
        <v>112003</v>
      </c>
      <c r="C1968" s="16" t="s">
        <v>11</v>
      </c>
      <c r="D1968" s="26">
        <v>43633</v>
      </c>
      <c r="E1968" s="16" t="s">
        <v>1258</v>
      </c>
      <c r="F1968" s="66">
        <v>250000000</v>
      </c>
      <c r="G1968" s="17"/>
      <c r="H1968" s="18">
        <f t="shared" si="30"/>
        <v>250000000</v>
      </c>
    </row>
    <row r="1969" spans="2:8" s="13" customFormat="1" hidden="1" x14ac:dyDescent="0.15">
      <c r="B1969" s="15">
        <v>311004</v>
      </c>
      <c r="C1969" s="16" t="s">
        <v>396</v>
      </c>
      <c r="D1969" s="26">
        <v>43633</v>
      </c>
      <c r="E1969" s="16" t="s">
        <v>1258</v>
      </c>
      <c r="F1969" s="66"/>
      <c r="G1969" s="17">
        <v>-250000000</v>
      </c>
      <c r="H1969" s="18">
        <f t="shared" si="30"/>
        <v>-250000000</v>
      </c>
    </row>
    <row r="1970" spans="2:8" s="13" customFormat="1" hidden="1" x14ac:dyDescent="0.15">
      <c r="B1970" s="15">
        <v>112003</v>
      </c>
      <c r="C1970" s="16" t="s">
        <v>11</v>
      </c>
      <c r="D1970" s="26">
        <v>43634</v>
      </c>
      <c r="E1970" s="16" t="s">
        <v>1259</v>
      </c>
      <c r="F1970" s="66">
        <v>1000000000</v>
      </c>
      <c r="G1970" s="17"/>
      <c r="H1970" s="18">
        <f t="shared" si="30"/>
        <v>1000000000</v>
      </c>
    </row>
    <row r="1971" spans="2:8" s="13" customFormat="1" hidden="1" x14ac:dyDescent="0.15">
      <c r="B1971" s="15">
        <v>311003</v>
      </c>
      <c r="C1971" s="16" t="s">
        <v>395</v>
      </c>
      <c r="D1971" s="26">
        <v>43634</v>
      </c>
      <c r="E1971" s="16" t="s">
        <v>1259</v>
      </c>
      <c r="F1971" s="66"/>
      <c r="G1971" s="17">
        <v>-1000000000</v>
      </c>
      <c r="H1971" s="18">
        <f t="shared" si="30"/>
        <v>-1000000000</v>
      </c>
    </row>
    <row r="1972" spans="2:8" s="13" customFormat="1" hidden="1" x14ac:dyDescent="0.15">
      <c r="B1972" s="15">
        <v>112003</v>
      </c>
      <c r="C1972" s="16" t="s">
        <v>11</v>
      </c>
      <c r="D1972" s="26">
        <v>43634</v>
      </c>
      <c r="E1972" s="16" t="s">
        <v>1260</v>
      </c>
      <c r="F1972" s="66">
        <v>7080002</v>
      </c>
      <c r="G1972" s="17"/>
      <c r="H1972" s="18">
        <f t="shared" si="30"/>
        <v>7080002</v>
      </c>
    </row>
    <row r="1973" spans="2:8" s="13" customFormat="1" hidden="1" x14ac:dyDescent="0.15">
      <c r="B1973" s="15">
        <v>122001</v>
      </c>
      <c r="C1973" s="16" t="s">
        <v>18</v>
      </c>
      <c r="D1973" s="26">
        <v>43634</v>
      </c>
      <c r="E1973" s="16" t="s">
        <v>1260</v>
      </c>
      <c r="F1973" s="66"/>
      <c r="G1973" s="17">
        <v>-7080002</v>
      </c>
      <c r="H1973" s="18">
        <f t="shared" si="30"/>
        <v>-7080002</v>
      </c>
    </row>
    <row r="1974" spans="2:8" s="13" customFormat="1" hidden="1" x14ac:dyDescent="0.15">
      <c r="B1974" s="15">
        <v>112003</v>
      </c>
      <c r="C1974" s="16" t="s">
        <v>11</v>
      </c>
      <c r="D1974" s="26">
        <v>43634</v>
      </c>
      <c r="E1974" s="16" t="s">
        <v>1258</v>
      </c>
      <c r="F1974" s="66">
        <v>200000000</v>
      </c>
      <c r="G1974" s="17"/>
      <c r="H1974" s="18">
        <f t="shared" si="30"/>
        <v>200000000</v>
      </c>
    </row>
    <row r="1975" spans="2:8" s="13" customFormat="1" hidden="1" x14ac:dyDescent="0.15">
      <c r="B1975" s="15">
        <v>311005</v>
      </c>
      <c r="C1975" s="16" t="s">
        <v>1261</v>
      </c>
      <c r="D1975" s="26">
        <v>43634</v>
      </c>
      <c r="E1975" s="16" t="s">
        <v>1262</v>
      </c>
      <c r="F1975" s="66"/>
      <c r="G1975" s="17">
        <v>-200000000</v>
      </c>
      <c r="H1975" s="18">
        <f t="shared" si="30"/>
        <v>-200000000</v>
      </c>
    </row>
    <row r="1976" spans="2:8" s="13" customFormat="1" hidden="1" x14ac:dyDescent="0.15">
      <c r="B1976" s="15">
        <v>811028</v>
      </c>
      <c r="C1976" s="16" t="s">
        <v>166</v>
      </c>
      <c r="D1976" s="26">
        <v>43635</v>
      </c>
      <c r="E1976" s="16" t="s">
        <v>1263</v>
      </c>
      <c r="F1976" s="66">
        <v>871060</v>
      </c>
      <c r="G1976" s="17"/>
      <c r="H1976" s="18">
        <f t="shared" si="30"/>
        <v>871060</v>
      </c>
    </row>
    <row r="1977" spans="2:8" s="13" customFormat="1" hidden="1" x14ac:dyDescent="0.15">
      <c r="B1977" s="15">
        <v>112003</v>
      </c>
      <c r="C1977" s="16" t="s">
        <v>11</v>
      </c>
      <c r="D1977" s="26">
        <v>43635</v>
      </c>
      <c r="E1977" s="16" t="s">
        <v>1263</v>
      </c>
      <c r="F1977" s="66"/>
      <c r="G1977" s="17">
        <v>-871060</v>
      </c>
      <c r="H1977" s="18">
        <f t="shared" si="30"/>
        <v>-871060</v>
      </c>
    </row>
    <row r="1978" spans="2:8" s="13" customFormat="1" hidden="1" x14ac:dyDescent="0.15">
      <c r="B1978" s="15">
        <v>141002</v>
      </c>
      <c r="C1978" s="16" t="s">
        <v>33</v>
      </c>
      <c r="D1978" s="26">
        <v>43635</v>
      </c>
      <c r="E1978" s="16" t="s">
        <v>1264</v>
      </c>
      <c r="F1978" s="66">
        <v>31485000</v>
      </c>
      <c r="G1978" s="17"/>
      <c r="H1978" s="18">
        <f t="shared" si="30"/>
        <v>31485000</v>
      </c>
    </row>
    <row r="1979" spans="2:8" s="13" customFormat="1" hidden="1" x14ac:dyDescent="0.15">
      <c r="B1979" s="15">
        <v>112003</v>
      </c>
      <c r="C1979" s="16" t="s">
        <v>11</v>
      </c>
      <c r="D1979" s="26">
        <v>43635</v>
      </c>
      <c r="E1979" s="16" t="s">
        <v>1264</v>
      </c>
      <c r="F1979" s="66"/>
      <c r="G1979" s="17">
        <v>-31485000</v>
      </c>
      <c r="H1979" s="18">
        <f t="shared" si="30"/>
        <v>-31485000</v>
      </c>
    </row>
    <row r="1980" spans="2:8" s="13" customFormat="1" hidden="1" x14ac:dyDescent="0.15">
      <c r="B1980" s="15">
        <v>141005</v>
      </c>
      <c r="C1980" s="16" t="s">
        <v>36</v>
      </c>
      <c r="D1980" s="26">
        <v>43635</v>
      </c>
      <c r="E1980" s="16" t="s">
        <v>1265</v>
      </c>
      <c r="F1980" s="66">
        <v>31485000</v>
      </c>
      <c r="G1980" s="17"/>
      <c r="H1980" s="18">
        <f t="shared" si="30"/>
        <v>31485000</v>
      </c>
    </row>
    <row r="1981" spans="2:8" s="13" customFormat="1" hidden="1" x14ac:dyDescent="0.15">
      <c r="B1981" s="15">
        <v>112003</v>
      </c>
      <c r="C1981" s="16" t="s">
        <v>11</v>
      </c>
      <c r="D1981" s="26">
        <v>43635</v>
      </c>
      <c r="E1981" s="16" t="s">
        <v>1265</v>
      </c>
      <c r="F1981" s="66"/>
      <c r="G1981" s="17">
        <v>-31485000</v>
      </c>
      <c r="H1981" s="18">
        <f t="shared" si="30"/>
        <v>-31485000</v>
      </c>
    </row>
    <row r="1982" spans="2:8" s="13" customFormat="1" hidden="1" x14ac:dyDescent="0.15">
      <c r="B1982" s="15">
        <v>112003</v>
      </c>
      <c r="C1982" s="16" t="s">
        <v>11</v>
      </c>
      <c r="D1982" s="26">
        <v>43635</v>
      </c>
      <c r="E1982" s="16" t="s">
        <v>1266</v>
      </c>
      <c r="F1982" s="66">
        <v>61717091</v>
      </c>
      <c r="G1982" s="17"/>
      <c r="H1982" s="18">
        <f t="shared" si="30"/>
        <v>61717091</v>
      </c>
    </row>
    <row r="1983" spans="2:8" s="13" customFormat="1" hidden="1" x14ac:dyDescent="0.15">
      <c r="B1983" s="15">
        <v>122001</v>
      </c>
      <c r="C1983" s="16" t="s">
        <v>18</v>
      </c>
      <c r="D1983" s="26">
        <v>43635</v>
      </c>
      <c r="E1983" s="16" t="s">
        <v>1266</v>
      </c>
      <c r="F1983" s="66"/>
      <c r="G1983" s="17">
        <v>-61717091</v>
      </c>
      <c r="H1983" s="18">
        <f t="shared" si="30"/>
        <v>-61717091</v>
      </c>
    </row>
    <row r="1984" spans="2:8" s="13" customFormat="1" hidden="1" x14ac:dyDescent="0.15">
      <c r="B1984" s="15">
        <v>711004</v>
      </c>
      <c r="C1984" s="16" t="s">
        <v>143</v>
      </c>
      <c r="D1984" s="26">
        <v>43636</v>
      </c>
      <c r="E1984" s="16" t="s">
        <v>1267</v>
      </c>
      <c r="F1984" s="66">
        <v>4100000</v>
      </c>
      <c r="G1984" s="17"/>
      <c r="H1984" s="18">
        <f t="shared" si="30"/>
        <v>4100000</v>
      </c>
    </row>
    <row r="1985" spans="2:8" s="13" customFormat="1" hidden="1" x14ac:dyDescent="0.15">
      <c r="B1985" s="15">
        <v>711034</v>
      </c>
      <c r="C1985" s="16" t="s">
        <v>183</v>
      </c>
      <c r="D1985" s="26">
        <v>43636</v>
      </c>
      <c r="E1985" s="16" t="s">
        <v>1267</v>
      </c>
      <c r="F1985" s="66">
        <v>769000</v>
      </c>
      <c r="G1985" s="17"/>
      <c r="H1985" s="18">
        <f t="shared" si="30"/>
        <v>769000</v>
      </c>
    </row>
    <row r="1986" spans="2:8" s="13" customFormat="1" hidden="1" x14ac:dyDescent="0.15">
      <c r="B1986" s="15">
        <v>811024</v>
      </c>
      <c r="C1986" s="16" t="s">
        <v>162</v>
      </c>
      <c r="D1986" s="26">
        <v>43636</v>
      </c>
      <c r="E1986" s="16" t="s">
        <v>1267</v>
      </c>
      <c r="F1986" s="66">
        <v>150000</v>
      </c>
      <c r="G1986" s="17"/>
      <c r="H1986" s="18">
        <f t="shared" si="30"/>
        <v>150000</v>
      </c>
    </row>
    <row r="1987" spans="2:8" s="13" customFormat="1" hidden="1" x14ac:dyDescent="0.15">
      <c r="B1987" s="15">
        <v>811021</v>
      </c>
      <c r="C1987" s="16" t="s">
        <v>159</v>
      </c>
      <c r="D1987" s="26">
        <v>43636</v>
      </c>
      <c r="E1987" s="16" t="s">
        <v>1267</v>
      </c>
      <c r="F1987" s="66">
        <v>32000</v>
      </c>
      <c r="G1987" s="17"/>
      <c r="H1987" s="18">
        <f t="shared" si="30"/>
        <v>32000</v>
      </c>
    </row>
    <row r="1988" spans="2:8" s="13" customFormat="1" hidden="1" x14ac:dyDescent="0.15">
      <c r="B1988" s="15">
        <v>711035</v>
      </c>
      <c r="C1988" s="16" t="s">
        <v>184</v>
      </c>
      <c r="D1988" s="26">
        <v>43636</v>
      </c>
      <c r="E1988" s="16" t="s">
        <v>1267</v>
      </c>
      <c r="F1988" s="66">
        <v>1162800</v>
      </c>
      <c r="G1988" s="17"/>
      <c r="H1988" s="18">
        <f t="shared" si="30"/>
        <v>1162800</v>
      </c>
    </row>
    <row r="1989" spans="2:8" s="13" customFormat="1" x14ac:dyDescent="0.15">
      <c r="B1989" s="15">
        <v>711012</v>
      </c>
      <c r="C1989" s="16" t="s">
        <v>151</v>
      </c>
      <c r="D1989" s="26">
        <v>43636</v>
      </c>
      <c r="E1989" s="16" t="s">
        <v>1267</v>
      </c>
      <c r="F1989" s="66">
        <v>230400</v>
      </c>
      <c r="G1989" s="17"/>
      <c r="H1989" s="18">
        <f t="shared" si="30"/>
        <v>230400</v>
      </c>
    </row>
    <row r="1990" spans="2:8" s="13" customFormat="1" hidden="1" x14ac:dyDescent="0.15">
      <c r="B1990" s="15">
        <v>811035</v>
      </c>
      <c r="C1990" s="16" t="s">
        <v>194</v>
      </c>
      <c r="D1990" s="26">
        <v>43636</v>
      </c>
      <c r="E1990" s="16" t="s">
        <v>1267</v>
      </c>
      <c r="F1990" s="66">
        <v>1055800</v>
      </c>
      <c r="G1990" s="17"/>
      <c r="H1990" s="18">
        <f t="shared" si="30"/>
        <v>1055800</v>
      </c>
    </row>
    <row r="1991" spans="2:8" s="13" customFormat="1" hidden="1" x14ac:dyDescent="0.15">
      <c r="B1991" s="15">
        <v>112003</v>
      </c>
      <c r="C1991" s="16" t="s">
        <v>11</v>
      </c>
      <c r="D1991" s="26">
        <v>43636</v>
      </c>
      <c r="E1991" s="16" t="s">
        <v>1267</v>
      </c>
      <c r="F1991" s="66"/>
      <c r="G1991" s="17">
        <v>-7500000</v>
      </c>
      <c r="H1991" s="18">
        <f t="shared" si="30"/>
        <v>-7500000</v>
      </c>
    </row>
    <row r="1992" spans="2:8" s="13" customFormat="1" hidden="1" x14ac:dyDescent="0.15">
      <c r="B1992" s="15">
        <v>112003</v>
      </c>
      <c r="C1992" s="16" t="s">
        <v>11</v>
      </c>
      <c r="D1992" s="26">
        <v>43636</v>
      </c>
      <c r="E1992" s="16" t="s">
        <v>1268</v>
      </c>
      <c r="F1992" s="66">
        <v>57663000</v>
      </c>
      <c r="G1992" s="17"/>
      <c r="H1992" s="18">
        <f t="shared" si="30"/>
        <v>57663000</v>
      </c>
    </row>
    <row r="1993" spans="2:8" s="13" customFormat="1" hidden="1" x14ac:dyDescent="0.15">
      <c r="B1993" s="15">
        <v>122001</v>
      </c>
      <c r="C1993" s="16" t="s">
        <v>18</v>
      </c>
      <c r="D1993" s="26">
        <v>43636</v>
      </c>
      <c r="E1993" s="16" t="s">
        <v>1268</v>
      </c>
      <c r="F1993" s="66"/>
      <c r="G1993" s="17">
        <v>-57663000</v>
      </c>
      <c r="H1993" s="18">
        <f t="shared" si="30"/>
        <v>-57663000</v>
      </c>
    </row>
    <row r="1994" spans="2:8" s="13" customFormat="1" hidden="1" x14ac:dyDescent="0.15">
      <c r="B1994" s="15">
        <v>912004</v>
      </c>
      <c r="C1994" s="16" t="s">
        <v>205</v>
      </c>
      <c r="D1994" s="26">
        <v>43636</v>
      </c>
      <c r="E1994" s="16" t="s">
        <v>1269</v>
      </c>
      <c r="F1994" s="66">
        <v>100000</v>
      </c>
      <c r="G1994" s="17"/>
      <c r="H1994" s="18">
        <f t="shared" si="30"/>
        <v>100000</v>
      </c>
    </row>
    <row r="1995" spans="2:8" s="13" customFormat="1" hidden="1" x14ac:dyDescent="0.15">
      <c r="B1995" s="15">
        <v>112003</v>
      </c>
      <c r="C1995" s="16" t="s">
        <v>11</v>
      </c>
      <c r="D1995" s="26">
        <v>43636</v>
      </c>
      <c r="E1995" s="16" t="s">
        <v>1269</v>
      </c>
      <c r="F1995" s="66"/>
      <c r="G1995" s="17">
        <v>-100000</v>
      </c>
      <c r="H1995" s="18">
        <f t="shared" si="30"/>
        <v>-100000</v>
      </c>
    </row>
    <row r="1996" spans="2:8" s="13" customFormat="1" hidden="1" x14ac:dyDescent="0.15">
      <c r="B1996" s="15">
        <v>112003</v>
      </c>
      <c r="C1996" s="16" t="s">
        <v>11</v>
      </c>
      <c r="D1996" s="26">
        <v>43636</v>
      </c>
      <c r="E1996" s="16" t="s">
        <v>1270</v>
      </c>
      <c r="F1996" s="66">
        <v>11970000</v>
      </c>
      <c r="G1996" s="17"/>
      <c r="H1996" s="18">
        <f t="shared" si="30"/>
        <v>11970000</v>
      </c>
    </row>
    <row r="1997" spans="2:8" s="13" customFormat="1" hidden="1" x14ac:dyDescent="0.15">
      <c r="B1997" s="15">
        <v>122001</v>
      </c>
      <c r="C1997" s="16" t="s">
        <v>18</v>
      </c>
      <c r="D1997" s="26">
        <v>43636</v>
      </c>
      <c r="E1997" s="16" t="s">
        <v>1270</v>
      </c>
      <c r="F1997" s="66"/>
      <c r="G1997" s="17">
        <v>-11970000</v>
      </c>
      <c r="H1997" s="18">
        <f t="shared" si="30"/>
        <v>-11970000</v>
      </c>
    </row>
    <row r="1998" spans="2:8" s="13" customFormat="1" hidden="1" x14ac:dyDescent="0.15">
      <c r="B1998" s="15">
        <v>811028</v>
      </c>
      <c r="C1998" s="16" t="s">
        <v>166</v>
      </c>
      <c r="D1998" s="26">
        <v>43636</v>
      </c>
      <c r="E1998" s="16" t="s">
        <v>1271</v>
      </c>
      <c r="F1998" s="66">
        <v>262700</v>
      </c>
      <c r="G1998" s="17"/>
      <c r="H1998" s="18">
        <f t="shared" si="30"/>
        <v>262700</v>
      </c>
    </row>
    <row r="1999" spans="2:8" s="13" customFormat="1" hidden="1" x14ac:dyDescent="0.15">
      <c r="B1999" s="15">
        <v>112003</v>
      </c>
      <c r="C1999" s="16" t="s">
        <v>11</v>
      </c>
      <c r="D1999" s="26">
        <v>43636</v>
      </c>
      <c r="E1999" s="16" t="s">
        <v>1271</v>
      </c>
      <c r="F1999" s="66"/>
      <c r="G1999" s="17">
        <v>-262700</v>
      </c>
      <c r="H1999" s="18">
        <f t="shared" si="30"/>
        <v>-262700</v>
      </c>
    </row>
    <row r="2000" spans="2:8" s="13" customFormat="1" hidden="1" x14ac:dyDescent="0.15">
      <c r="B2000" s="15">
        <v>611001</v>
      </c>
      <c r="C2000" s="16" t="s">
        <v>140</v>
      </c>
      <c r="D2000" s="26">
        <v>43636</v>
      </c>
      <c r="E2000" s="16" t="s">
        <v>1272</v>
      </c>
      <c r="F2000" s="66">
        <v>98795998</v>
      </c>
      <c r="G2000" s="17"/>
      <c r="H2000" s="18">
        <f t="shared" si="30"/>
        <v>98795998</v>
      </c>
    </row>
    <row r="2001" spans="2:8" s="13" customFormat="1" hidden="1" x14ac:dyDescent="0.15">
      <c r="B2001" s="15">
        <v>112003</v>
      </c>
      <c r="C2001" s="16" t="s">
        <v>11</v>
      </c>
      <c r="D2001" s="26">
        <v>43636</v>
      </c>
      <c r="E2001" s="16" t="s">
        <v>1272</v>
      </c>
      <c r="F2001" s="66"/>
      <c r="G2001" s="17">
        <v>-98795998</v>
      </c>
      <c r="H2001" s="18">
        <f t="shared" si="30"/>
        <v>-98795998</v>
      </c>
    </row>
    <row r="2002" spans="2:8" s="13" customFormat="1" hidden="1" x14ac:dyDescent="0.15">
      <c r="B2002" s="15">
        <v>611001</v>
      </c>
      <c r="C2002" s="16" t="s">
        <v>140</v>
      </c>
      <c r="D2002" s="26">
        <v>43636</v>
      </c>
      <c r="E2002" s="16" t="s">
        <v>1273</v>
      </c>
      <c r="F2002" s="66">
        <v>33451539</v>
      </c>
      <c r="G2002" s="17"/>
      <c r="H2002" s="18">
        <f t="shared" si="30"/>
        <v>33451539</v>
      </c>
    </row>
    <row r="2003" spans="2:8" s="13" customFormat="1" hidden="1" x14ac:dyDescent="0.15">
      <c r="B2003" s="15">
        <v>112003</v>
      </c>
      <c r="C2003" s="16" t="s">
        <v>11</v>
      </c>
      <c r="D2003" s="26">
        <v>43636</v>
      </c>
      <c r="E2003" s="16" t="s">
        <v>1273</v>
      </c>
      <c r="F2003" s="66"/>
      <c r="G2003" s="17">
        <v>-33451539</v>
      </c>
      <c r="H2003" s="18">
        <f t="shared" si="30"/>
        <v>-33451539</v>
      </c>
    </row>
    <row r="2004" spans="2:8" s="13" customFormat="1" hidden="1" x14ac:dyDescent="0.15">
      <c r="B2004" s="15">
        <v>611001</v>
      </c>
      <c r="C2004" s="16" t="s">
        <v>140</v>
      </c>
      <c r="D2004" s="26">
        <v>43636</v>
      </c>
      <c r="E2004" s="16" t="s">
        <v>1273</v>
      </c>
      <c r="F2004" s="66">
        <v>68941994</v>
      </c>
      <c r="G2004" s="17"/>
      <c r="H2004" s="18">
        <f t="shared" si="30"/>
        <v>68941994</v>
      </c>
    </row>
    <row r="2005" spans="2:8" s="13" customFormat="1" hidden="1" x14ac:dyDescent="0.15">
      <c r="B2005" s="15">
        <v>112003</v>
      </c>
      <c r="C2005" s="16" t="s">
        <v>11</v>
      </c>
      <c r="D2005" s="26">
        <v>43636</v>
      </c>
      <c r="E2005" s="16" t="s">
        <v>1273</v>
      </c>
      <c r="F2005" s="66"/>
      <c r="G2005" s="17">
        <v>-68941994</v>
      </c>
      <c r="H2005" s="18">
        <f t="shared" si="30"/>
        <v>-68941994</v>
      </c>
    </row>
    <row r="2006" spans="2:8" s="13" customFormat="1" hidden="1" x14ac:dyDescent="0.15">
      <c r="B2006" s="15">
        <v>142004</v>
      </c>
      <c r="C2006" s="16" t="s">
        <v>42</v>
      </c>
      <c r="D2006" s="26">
        <v>43636</v>
      </c>
      <c r="E2006" s="16" t="s">
        <v>1274</v>
      </c>
      <c r="F2006" s="66">
        <v>60751250</v>
      </c>
      <c r="G2006" s="17"/>
      <c r="H2006" s="18">
        <f t="shared" si="30"/>
        <v>60751250</v>
      </c>
    </row>
    <row r="2007" spans="2:8" s="13" customFormat="1" hidden="1" x14ac:dyDescent="0.15">
      <c r="B2007" s="15">
        <v>112003</v>
      </c>
      <c r="C2007" s="16" t="s">
        <v>11</v>
      </c>
      <c r="D2007" s="26">
        <v>43636</v>
      </c>
      <c r="E2007" s="16" t="s">
        <v>1274</v>
      </c>
      <c r="F2007" s="66"/>
      <c r="G2007" s="17">
        <v>-60751250</v>
      </c>
      <c r="H2007" s="18">
        <f t="shared" si="30"/>
        <v>-60751250</v>
      </c>
    </row>
    <row r="2008" spans="2:8" s="13" customFormat="1" hidden="1" x14ac:dyDescent="0.15">
      <c r="B2008" s="15">
        <v>611034</v>
      </c>
      <c r="C2008" s="16" t="s">
        <v>172</v>
      </c>
      <c r="D2008" s="26">
        <v>43636</v>
      </c>
      <c r="E2008" s="16" t="s">
        <v>1275</v>
      </c>
      <c r="F2008" s="66">
        <v>2310000</v>
      </c>
      <c r="G2008" s="17"/>
      <c r="H2008" s="18">
        <f t="shared" si="30"/>
        <v>2310000</v>
      </c>
    </row>
    <row r="2009" spans="2:8" s="13" customFormat="1" hidden="1" x14ac:dyDescent="0.15">
      <c r="B2009" s="15">
        <v>112003</v>
      </c>
      <c r="C2009" s="16" t="s">
        <v>11</v>
      </c>
      <c r="D2009" s="26">
        <v>43636</v>
      </c>
      <c r="E2009" s="16" t="s">
        <v>1275</v>
      </c>
      <c r="F2009" s="66"/>
      <c r="G2009" s="17">
        <v>-2310000</v>
      </c>
      <c r="H2009" s="18">
        <f t="shared" si="30"/>
        <v>-2310000</v>
      </c>
    </row>
    <row r="2010" spans="2:8" s="13" customFormat="1" hidden="1" x14ac:dyDescent="0.15">
      <c r="B2010" s="15">
        <v>811027</v>
      </c>
      <c r="C2010" s="16" t="s">
        <v>165</v>
      </c>
      <c r="D2010" s="26">
        <v>43636</v>
      </c>
      <c r="E2010" s="16" t="s">
        <v>1276</v>
      </c>
      <c r="F2010" s="66">
        <v>2134000</v>
      </c>
      <c r="G2010" s="17"/>
      <c r="H2010" s="18">
        <f t="shared" si="30"/>
        <v>2134000</v>
      </c>
    </row>
    <row r="2011" spans="2:8" s="13" customFormat="1" hidden="1" x14ac:dyDescent="0.15">
      <c r="B2011" s="15">
        <v>112003</v>
      </c>
      <c r="C2011" s="16" t="s">
        <v>11</v>
      </c>
      <c r="D2011" s="26">
        <v>43636</v>
      </c>
      <c r="E2011" s="16" t="s">
        <v>1276</v>
      </c>
      <c r="F2011" s="66"/>
      <c r="G2011" s="17">
        <v>-2134000</v>
      </c>
      <c r="H2011" s="18">
        <f t="shared" si="30"/>
        <v>-2134000</v>
      </c>
    </row>
    <row r="2012" spans="2:8" s="13" customFormat="1" x14ac:dyDescent="0.15">
      <c r="B2012" s="15">
        <v>711012</v>
      </c>
      <c r="C2012" s="16" t="s">
        <v>151</v>
      </c>
      <c r="D2012" s="26">
        <v>43636</v>
      </c>
      <c r="E2012" s="16" t="s">
        <v>1277</v>
      </c>
      <c r="F2012" s="66">
        <v>646000</v>
      </c>
      <c r="G2012" s="17"/>
      <c r="H2012" s="18">
        <f t="shared" si="30"/>
        <v>646000</v>
      </c>
    </row>
    <row r="2013" spans="2:8" s="13" customFormat="1" hidden="1" x14ac:dyDescent="0.15">
      <c r="B2013" s="15">
        <v>112003</v>
      </c>
      <c r="C2013" s="16" t="s">
        <v>11</v>
      </c>
      <c r="D2013" s="26">
        <v>43636</v>
      </c>
      <c r="E2013" s="16" t="s">
        <v>1277</v>
      </c>
      <c r="F2013" s="66"/>
      <c r="G2013" s="17">
        <v>-646000</v>
      </c>
      <c r="H2013" s="18">
        <f t="shared" si="30"/>
        <v>-646000</v>
      </c>
    </row>
    <row r="2014" spans="2:8" s="13" customFormat="1" hidden="1" x14ac:dyDescent="0.15">
      <c r="B2014" s="15">
        <v>811011</v>
      </c>
      <c r="C2014" s="16" t="s">
        <v>150</v>
      </c>
      <c r="D2014" s="26">
        <v>43636</v>
      </c>
      <c r="E2014" s="16" t="s">
        <v>1278</v>
      </c>
      <c r="F2014" s="66">
        <v>483351</v>
      </c>
      <c r="G2014" s="17"/>
      <c r="H2014" s="18">
        <f t="shared" si="30"/>
        <v>483351</v>
      </c>
    </row>
    <row r="2015" spans="2:8" s="13" customFormat="1" hidden="1" x14ac:dyDescent="0.15">
      <c r="B2015" s="15">
        <v>112003</v>
      </c>
      <c r="C2015" s="16" t="s">
        <v>11</v>
      </c>
      <c r="D2015" s="26">
        <v>43636</v>
      </c>
      <c r="E2015" s="16" t="s">
        <v>1278</v>
      </c>
      <c r="F2015" s="66"/>
      <c r="G2015" s="17">
        <v>-483351</v>
      </c>
      <c r="H2015" s="18">
        <f t="shared" si="30"/>
        <v>-483351</v>
      </c>
    </row>
    <row r="2016" spans="2:8" s="13" customFormat="1" hidden="1" x14ac:dyDescent="0.15">
      <c r="B2016" s="15">
        <v>811024</v>
      </c>
      <c r="C2016" s="16" t="s">
        <v>162</v>
      </c>
      <c r="D2016" s="26">
        <v>43636</v>
      </c>
      <c r="E2016" s="16" t="s">
        <v>1279</v>
      </c>
      <c r="F2016" s="66">
        <v>540000</v>
      </c>
      <c r="G2016" s="17"/>
      <c r="H2016" s="18">
        <f t="shared" ref="H2016:H2079" si="31">F2016+G2016</f>
        <v>540000</v>
      </c>
    </row>
    <row r="2017" spans="2:8" s="13" customFormat="1" hidden="1" x14ac:dyDescent="0.15">
      <c r="B2017" s="15">
        <v>112003</v>
      </c>
      <c r="C2017" s="16" t="s">
        <v>11</v>
      </c>
      <c r="D2017" s="26">
        <v>43636</v>
      </c>
      <c r="E2017" s="16" t="s">
        <v>1279</v>
      </c>
      <c r="F2017" s="66"/>
      <c r="G2017" s="17">
        <v>-540000</v>
      </c>
      <c r="H2017" s="18">
        <f t="shared" si="31"/>
        <v>-540000</v>
      </c>
    </row>
    <row r="2018" spans="2:8" s="13" customFormat="1" hidden="1" x14ac:dyDescent="0.15">
      <c r="B2018" s="15">
        <v>611034</v>
      </c>
      <c r="C2018" s="16" t="s">
        <v>172</v>
      </c>
      <c r="D2018" s="26">
        <v>43636</v>
      </c>
      <c r="E2018" s="16" t="s">
        <v>1280</v>
      </c>
      <c r="F2018" s="66">
        <v>18344911</v>
      </c>
      <c r="G2018" s="17"/>
      <c r="H2018" s="18">
        <f t="shared" si="31"/>
        <v>18344911</v>
      </c>
    </row>
    <row r="2019" spans="2:8" s="13" customFormat="1" hidden="1" x14ac:dyDescent="0.15">
      <c r="B2019" s="15">
        <v>112003</v>
      </c>
      <c r="C2019" s="16" t="s">
        <v>11</v>
      </c>
      <c r="D2019" s="26">
        <v>43636</v>
      </c>
      <c r="E2019" s="16" t="s">
        <v>1280</v>
      </c>
      <c r="F2019" s="66"/>
      <c r="G2019" s="17">
        <v>-18344911</v>
      </c>
      <c r="H2019" s="18">
        <f t="shared" si="31"/>
        <v>-18344911</v>
      </c>
    </row>
    <row r="2020" spans="2:8" s="13" customFormat="1" hidden="1" x14ac:dyDescent="0.15">
      <c r="B2020" s="15">
        <v>711002</v>
      </c>
      <c r="C2020" s="16" t="s">
        <v>176</v>
      </c>
      <c r="D2020" s="26">
        <v>43636</v>
      </c>
      <c r="E2020" s="16" t="s">
        <v>1281</v>
      </c>
      <c r="F2020" s="66">
        <v>975000</v>
      </c>
      <c r="G2020" s="17"/>
      <c r="H2020" s="18">
        <f t="shared" si="31"/>
        <v>975000</v>
      </c>
    </row>
    <row r="2021" spans="2:8" s="13" customFormat="1" hidden="1" x14ac:dyDescent="0.15">
      <c r="B2021" s="15">
        <v>112003</v>
      </c>
      <c r="C2021" s="16" t="s">
        <v>11</v>
      </c>
      <c r="D2021" s="26">
        <v>43636</v>
      </c>
      <c r="E2021" s="16" t="s">
        <v>1281</v>
      </c>
      <c r="F2021" s="66"/>
      <c r="G2021" s="17">
        <v>-975000</v>
      </c>
      <c r="H2021" s="18">
        <f t="shared" si="31"/>
        <v>-975000</v>
      </c>
    </row>
    <row r="2022" spans="2:8" s="13" customFormat="1" hidden="1" x14ac:dyDescent="0.15">
      <c r="B2022" s="15">
        <v>811024</v>
      </c>
      <c r="C2022" s="16" t="s">
        <v>162</v>
      </c>
      <c r="D2022" s="26">
        <v>43636</v>
      </c>
      <c r="E2022" s="16" t="s">
        <v>1282</v>
      </c>
      <c r="F2022" s="66">
        <v>1509000</v>
      </c>
      <c r="G2022" s="17"/>
      <c r="H2022" s="18">
        <f t="shared" si="31"/>
        <v>1509000</v>
      </c>
    </row>
    <row r="2023" spans="2:8" s="13" customFormat="1" hidden="1" x14ac:dyDescent="0.15">
      <c r="B2023" s="15">
        <v>112003</v>
      </c>
      <c r="C2023" s="16" t="s">
        <v>11</v>
      </c>
      <c r="D2023" s="26">
        <v>43636</v>
      </c>
      <c r="E2023" s="16" t="s">
        <v>1282</v>
      </c>
      <c r="F2023" s="66"/>
      <c r="G2023" s="17">
        <v>-1509000</v>
      </c>
      <c r="H2023" s="18">
        <f t="shared" si="31"/>
        <v>-1509000</v>
      </c>
    </row>
    <row r="2024" spans="2:8" s="13" customFormat="1" hidden="1" x14ac:dyDescent="0.15">
      <c r="B2024" s="15">
        <v>112003</v>
      </c>
      <c r="C2024" s="16" t="s">
        <v>11</v>
      </c>
      <c r="D2024" s="26">
        <v>43636</v>
      </c>
      <c r="E2024" s="16" t="s">
        <v>1283</v>
      </c>
      <c r="F2024" s="66">
        <v>500000000</v>
      </c>
      <c r="G2024" s="17"/>
      <c r="H2024" s="18">
        <f t="shared" si="31"/>
        <v>500000000</v>
      </c>
    </row>
    <row r="2025" spans="2:8" s="13" customFormat="1" hidden="1" x14ac:dyDescent="0.15">
      <c r="B2025" s="15">
        <v>311005</v>
      </c>
      <c r="C2025" s="16" t="s">
        <v>885</v>
      </c>
      <c r="D2025" s="26">
        <v>43636</v>
      </c>
      <c r="E2025" s="16" t="s">
        <v>1596</v>
      </c>
      <c r="F2025" s="66"/>
      <c r="G2025" s="17">
        <v>-500000000</v>
      </c>
      <c r="H2025" s="18">
        <f t="shared" si="31"/>
        <v>-500000000</v>
      </c>
    </row>
    <row r="2026" spans="2:8" s="13" customFormat="1" hidden="1" x14ac:dyDescent="0.15">
      <c r="B2026" s="15">
        <v>611001</v>
      </c>
      <c r="C2026" s="16" t="s">
        <v>140</v>
      </c>
      <c r="D2026" s="26">
        <v>43636</v>
      </c>
      <c r="E2026" s="16" t="s">
        <v>1284</v>
      </c>
      <c r="F2026" s="66">
        <v>15075000</v>
      </c>
      <c r="G2026" s="17"/>
      <c r="H2026" s="18">
        <f t="shared" si="31"/>
        <v>15075000</v>
      </c>
    </row>
    <row r="2027" spans="2:8" s="13" customFormat="1" hidden="1" x14ac:dyDescent="0.15">
      <c r="B2027" s="15">
        <v>112003</v>
      </c>
      <c r="C2027" s="16" t="s">
        <v>11</v>
      </c>
      <c r="D2027" s="26">
        <v>43636</v>
      </c>
      <c r="E2027" s="16" t="s">
        <v>1284</v>
      </c>
      <c r="F2027" s="66"/>
      <c r="G2027" s="17">
        <v>-15075000</v>
      </c>
      <c r="H2027" s="18">
        <f t="shared" si="31"/>
        <v>-15075000</v>
      </c>
    </row>
    <row r="2028" spans="2:8" s="13" customFormat="1" hidden="1" x14ac:dyDescent="0.15">
      <c r="B2028" s="15">
        <v>112003</v>
      </c>
      <c r="C2028" s="16" t="s">
        <v>11</v>
      </c>
      <c r="D2028" s="26">
        <v>43637</v>
      </c>
      <c r="E2028" s="16" t="s">
        <v>1285</v>
      </c>
      <c r="F2028" s="66">
        <v>235571160</v>
      </c>
      <c r="G2028" s="17"/>
      <c r="H2028" s="18">
        <f t="shared" si="31"/>
        <v>235571160</v>
      </c>
    </row>
    <row r="2029" spans="2:8" s="13" customFormat="1" hidden="1" x14ac:dyDescent="0.15">
      <c r="B2029" s="15">
        <v>122001</v>
      </c>
      <c r="C2029" s="16" t="s">
        <v>18</v>
      </c>
      <c r="D2029" s="26">
        <v>43637</v>
      </c>
      <c r="E2029" s="16" t="s">
        <v>1285</v>
      </c>
      <c r="F2029" s="66"/>
      <c r="G2029" s="17">
        <v>-235571160</v>
      </c>
      <c r="H2029" s="18">
        <f t="shared" si="31"/>
        <v>-235571160</v>
      </c>
    </row>
    <row r="2030" spans="2:8" s="13" customFormat="1" hidden="1" x14ac:dyDescent="0.15">
      <c r="B2030" s="15">
        <v>811011</v>
      </c>
      <c r="C2030" s="16" t="s">
        <v>150</v>
      </c>
      <c r="D2030" s="26">
        <v>43640</v>
      </c>
      <c r="E2030" s="16" t="s">
        <v>1286</v>
      </c>
      <c r="F2030" s="66">
        <v>3902500</v>
      </c>
      <c r="G2030" s="17"/>
      <c r="H2030" s="18">
        <f t="shared" si="31"/>
        <v>3902500</v>
      </c>
    </row>
    <row r="2031" spans="2:8" s="13" customFormat="1" hidden="1" x14ac:dyDescent="0.15">
      <c r="B2031" s="15">
        <v>611013</v>
      </c>
      <c r="C2031" s="16" t="s">
        <v>152</v>
      </c>
      <c r="D2031" s="26">
        <v>43640</v>
      </c>
      <c r="E2031" s="16" t="s">
        <v>1286</v>
      </c>
      <c r="F2031" s="66">
        <v>877000</v>
      </c>
      <c r="G2031" s="17"/>
      <c r="H2031" s="18">
        <f t="shared" si="31"/>
        <v>877000</v>
      </c>
    </row>
    <row r="2032" spans="2:8" s="13" customFormat="1" hidden="1" x14ac:dyDescent="0.15">
      <c r="B2032" s="15">
        <v>112003</v>
      </c>
      <c r="C2032" s="16" t="s">
        <v>11</v>
      </c>
      <c r="D2032" s="26">
        <v>43640</v>
      </c>
      <c r="E2032" s="16" t="s">
        <v>1286</v>
      </c>
      <c r="F2032" s="66"/>
      <c r="G2032" s="17">
        <v>-4779500</v>
      </c>
      <c r="H2032" s="18">
        <f t="shared" si="31"/>
        <v>-4779500</v>
      </c>
    </row>
    <row r="2033" spans="2:8" s="13" customFormat="1" hidden="1" x14ac:dyDescent="0.15">
      <c r="B2033" s="15">
        <v>611003</v>
      </c>
      <c r="C2033" s="16" t="s">
        <v>142</v>
      </c>
      <c r="D2033" s="26">
        <v>43640</v>
      </c>
      <c r="E2033" s="16" t="s">
        <v>1287</v>
      </c>
      <c r="F2033" s="66">
        <v>31844069</v>
      </c>
      <c r="G2033" s="17"/>
      <c r="H2033" s="18">
        <f t="shared" si="31"/>
        <v>31844069</v>
      </c>
    </row>
    <row r="2034" spans="2:8" s="13" customFormat="1" hidden="1" x14ac:dyDescent="0.15">
      <c r="B2034" s="15">
        <v>112003</v>
      </c>
      <c r="C2034" s="16" t="s">
        <v>11</v>
      </c>
      <c r="D2034" s="26">
        <v>43640</v>
      </c>
      <c r="E2034" s="16" t="s">
        <v>1287</v>
      </c>
      <c r="F2034" s="66"/>
      <c r="G2034" s="17">
        <v>-31844069</v>
      </c>
      <c r="H2034" s="18">
        <f t="shared" si="31"/>
        <v>-31844069</v>
      </c>
    </row>
    <row r="2035" spans="2:8" s="13" customFormat="1" hidden="1" x14ac:dyDescent="0.15">
      <c r="B2035" s="15">
        <v>112003</v>
      </c>
      <c r="C2035" s="16" t="s">
        <v>11</v>
      </c>
      <c r="D2035" s="26">
        <v>43641</v>
      </c>
      <c r="E2035" s="16" t="s">
        <v>1288</v>
      </c>
      <c r="F2035" s="66">
        <v>4485000</v>
      </c>
      <c r="G2035" s="17"/>
      <c r="H2035" s="18">
        <f t="shared" si="31"/>
        <v>4485000</v>
      </c>
    </row>
    <row r="2036" spans="2:8" s="13" customFormat="1" hidden="1" x14ac:dyDescent="0.15">
      <c r="B2036" s="15">
        <v>122001</v>
      </c>
      <c r="C2036" s="16" t="s">
        <v>18</v>
      </c>
      <c r="D2036" s="26">
        <v>43641</v>
      </c>
      <c r="E2036" s="16" t="s">
        <v>1288</v>
      </c>
      <c r="F2036" s="66"/>
      <c r="G2036" s="17">
        <v>-4485000</v>
      </c>
      <c r="H2036" s="18">
        <f t="shared" si="31"/>
        <v>-4485000</v>
      </c>
    </row>
    <row r="2037" spans="2:8" s="13" customFormat="1" hidden="1" x14ac:dyDescent="0.15">
      <c r="B2037" s="15">
        <v>112003</v>
      </c>
      <c r="C2037" s="16" t="s">
        <v>11</v>
      </c>
      <c r="D2037" s="26">
        <v>43641</v>
      </c>
      <c r="E2037" s="16" t="s">
        <v>1288</v>
      </c>
      <c r="F2037" s="66">
        <v>54300001</v>
      </c>
      <c r="G2037" s="17"/>
      <c r="H2037" s="18">
        <f t="shared" si="31"/>
        <v>54300001</v>
      </c>
    </row>
    <row r="2038" spans="2:8" s="13" customFormat="1" hidden="1" x14ac:dyDescent="0.15">
      <c r="B2038" s="15">
        <v>122001</v>
      </c>
      <c r="C2038" s="16" t="s">
        <v>18</v>
      </c>
      <c r="D2038" s="26">
        <v>43641</v>
      </c>
      <c r="E2038" s="16" t="s">
        <v>1288</v>
      </c>
      <c r="F2038" s="66"/>
      <c r="G2038" s="17">
        <v>-54300001</v>
      </c>
      <c r="H2038" s="18">
        <f t="shared" si="31"/>
        <v>-54300001</v>
      </c>
    </row>
    <row r="2039" spans="2:8" s="13" customFormat="1" hidden="1" x14ac:dyDescent="0.15">
      <c r="B2039" s="15">
        <v>112003</v>
      </c>
      <c r="C2039" s="16" t="s">
        <v>11</v>
      </c>
      <c r="D2039" s="26">
        <v>43641</v>
      </c>
      <c r="E2039" s="16" t="s">
        <v>1288</v>
      </c>
      <c r="F2039" s="66">
        <v>4874997</v>
      </c>
      <c r="G2039" s="17"/>
      <c r="H2039" s="18">
        <f t="shared" si="31"/>
        <v>4874997</v>
      </c>
    </row>
    <row r="2040" spans="2:8" s="13" customFormat="1" hidden="1" x14ac:dyDescent="0.15">
      <c r="B2040" s="15">
        <v>122001</v>
      </c>
      <c r="C2040" s="16" t="s">
        <v>18</v>
      </c>
      <c r="D2040" s="26">
        <v>43641</v>
      </c>
      <c r="E2040" s="16" t="s">
        <v>1288</v>
      </c>
      <c r="F2040" s="66"/>
      <c r="G2040" s="17">
        <v>-4874997</v>
      </c>
      <c r="H2040" s="18">
        <f t="shared" si="31"/>
        <v>-4874997</v>
      </c>
    </row>
    <row r="2041" spans="2:8" s="13" customFormat="1" hidden="1" x14ac:dyDescent="0.15">
      <c r="B2041" s="15">
        <v>141002</v>
      </c>
      <c r="C2041" s="16" t="s">
        <v>33</v>
      </c>
      <c r="D2041" s="26">
        <v>43641</v>
      </c>
      <c r="E2041" s="16" t="s">
        <v>1289</v>
      </c>
      <c r="F2041" s="66">
        <v>3149000</v>
      </c>
      <c r="G2041" s="17"/>
      <c r="H2041" s="18">
        <f t="shared" si="31"/>
        <v>3149000</v>
      </c>
    </row>
    <row r="2042" spans="2:8" s="13" customFormat="1" hidden="1" x14ac:dyDescent="0.15">
      <c r="B2042" s="15">
        <v>112003</v>
      </c>
      <c r="C2042" s="16" t="s">
        <v>11</v>
      </c>
      <c r="D2042" s="26">
        <v>43641</v>
      </c>
      <c r="E2042" s="16" t="s">
        <v>1289</v>
      </c>
      <c r="F2042" s="66"/>
      <c r="G2042" s="17">
        <v>-3149000</v>
      </c>
      <c r="H2042" s="18">
        <f t="shared" si="31"/>
        <v>-3149000</v>
      </c>
    </row>
    <row r="2043" spans="2:8" s="13" customFormat="1" hidden="1" x14ac:dyDescent="0.15">
      <c r="B2043" s="15">
        <v>141005</v>
      </c>
      <c r="C2043" s="16" t="s">
        <v>36</v>
      </c>
      <c r="D2043" s="26">
        <v>43641</v>
      </c>
      <c r="E2043" s="16" t="s">
        <v>1289</v>
      </c>
      <c r="F2043" s="66">
        <v>3149000</v>
      </c>
      <c r="G2043" s="17"/>
      <c r="H2043" s="18">
        <f t="shared" si="31"/>
        <v>3149000</v>
      </c>
    </row>
    <row r="2044" spans="2:8" s="13" customFormat="1" hidden="1" x14ac:dyDescent="0.15">
      <c r="B2044" s="15">
        <v>112003</v>
      </c>
      <c r="C2044" s="16" t="s">
        <v>11</v>
      </c>
      <c r="D2044" s="26">
        <v>43641</v>
      </c>
      <c r="E2044" s="16" t="s">
        <v>1289</v>
      </c>
      <c r="F2044" s="66"/>
      <c r="G2044" s="17">
        <v>-3149000</v>
      </c>
      <c r="H2044" s="18">
        <f t="shared" si="31"/>
        <v>-3149000</v>
      </c>
    </row>
    <row r="2045" spans="2:8" s="13" customFormat="1" hidden="1" x14ac:dyDescent="0.15">
      <c r="B2045" s="15">
        <v>912006</v>
      </c>
      <c r="C2045" s="16" t="s">
        <v>207</v>
      </c>
      <c r="D2045" s="26">
        <v>43641</v>
      </c>
      <c r="E2045" s="16" t="s">
        <v>1289</v>
      </c>
      <c r="F2045" s="66">
        <v>31485000</v>
      </c>
      <c r="G2045" s="17"/>
      <c r="H2045" s="18">
        <f t="shared" si="31"/>
        <v>31485000</v>
      </c>
    </row>
    <row r="2046" spans="2:8" s="13" customFormat="1" hidden="1" x14ac:dyDescent="0.15">
      <c r="B2046" s="15">
        <v>112003</v>
      </c>
      <c r="C2046" s="16" t="s">
        <v>11</v>
      </c>
      <c r="D2046" s="26">
        <v>43641</v>
      </c>
      <c r="E2046" s="16" t="s">
        <v>1289</v>
      </c>
      <c r="F2046" s="66"/>
      <c r="G2046" s="17">
        <v>-31485000</v>
      </c>
      <c r="H2046" s="18">
        <f t="shared" si="31"/>
        <v>-31485000</v>
      </c>
    </row>
    <row r="2047" spans="2:8" s="13" customFormat="1" hidden="1" x14ac:dyDescent="0.15">
      <c r="B2047" s="15">
        <v>811015</v>
      </c>
      <c r="C2047" s="16" t="s">
        <v>154</v>
      </c>
      <c r="D2047" s="26">
        <v>43642</v>
      </c>
      <c r="E2047" s="16" t="s">
        <v>1290</v>
      </c>
      <c r="F2047" s="66">
        <v>6006000</v>
      </c>
      <c r="G2047" s="17"/>
      <c r="H2047" s="18">
        <f t="shared" si="31"/>
        <v>6006000</v>
      </c>
    </row>
    <row r="2048" spans="2:8" s="13" customFormat="1" hidden="1" x14ac:dyDescent="0.15">
      <c r="B2048" s="15">
        <v>112003</v>
      </c>
      <c r="C2048" s="16" t="s">
        <v>11</v>
      </c>
      <c r="D2048" s="26">
        <v>43642</v>
      </c>
      <c r="E2048" s="16" t="s">
        <v>1290</v>
      </c>
      <c r="F2048" s="66"/>
      <c r="G2048" s="17">
        <v>-6006000</v>
      </c>
      <c r="H2048" s="18">
        <f t="shared" si="31"/>
        <v>-6006000</v>
      </c>
    </row>
    <row r="2049" spans="2:8" s="13" customFormat="1" hidden="1" x14ac:dyDescent="0.15">
      <c r="B2049" s="15">
        <v>912004</v>
      </c>
      <c r="C2049" s="16" t="s">
        <v>205</v>
      </c>
      <c r="D2049" s="26">
        <v>43642</v>
      </c>
      <c r="E2049" s="16" t="s">
        <v>1224</v>
      </c>
      <c r="F2049" s="66">
        <v>5000</v>
      </c>
      <c r="G2049" s="17"/>
      <c r="H2049" s="18">
        <f t="shared" si="31"/>
        <v>5000</v>
      </c>
    </row>
    <row r="2050" spans="2:8" s="13" customFormat="1" hidden="1" x14ac:dyDescent="0.15">
      <c r="B2050" s="15">
        <v>112003</v>
      </c>
      <c r="C2050" s="16" t="s">
        <v>11</v>
      </c>
      <c r="D2050" s="26">
        <v>43642</v>
      </c>
      <c r="E2050" s="16" t="s">
        <v>1224</v>
      </c>
      <c r="F2050" s="66"/>
      <c r="G2050" s="17">
        <v>-5000</v>
      </c>
      <c r="H2050" s="18">
        <f t="shared" si="31"/>
        <v>-5000</v>
      </c>
    </row>
    <row r="2051" spans="2:8" s="13" customFormat="1" hidden="1" x14ac:dyDescent="0.15">
      <c r="B2051" s="15">
        <v>711010</v>
      </c>
      <c r="C2051" s="16" t="s">
        <v>149</v>
      </c>
      <c r="D2051" s="26">
        <v>43642</v>
      </c>
      <c r="E2051" s="16" t="s">
        <v>1291</v>
      </c>
      <c r="F2051" s="66">
        <v>175000</v>
      </c>
      <c r="G2051" s="17"/>
      <c r="H2051" s="18">
        <f t="shared" si="31"/>
        <v>175000</v>
      </c>
    </row>
    <row r="2052" spans="2:8" s="13" customFormat="1" hidden="1" x14ac:dyDescent="0.15">
      <c r="B2052" s="15">
        <v>811021</v>
      </c>
      <c r="C2052" s="16" t="s">
        <v>159</v>
      </c>
      <c r="D2052" s="26">
        <v>43642</v>
      </c>
      <c r="E2052" s="16" t="s">
        <v>1291</v>
      </c>
      <c r="F2052" s="66">
        <v>233000</v>
      </c>
      <c r="G2052" s="17"/>
      <c r="H2052" s="18">
        <f t="shared" si="31"/>
        <v>233000</v>
      </c>
    </row>
    <row r="2053" spans="2:8" s="13" customFormat="1" hidden="1" x14ac:dyDescent="0.15">
      <c r="B2053" s="15">
        <v>711034</v>
      </c>
      <c r="C2053" s="16" t="s">
        <v>183</v>
      </c>
      <c r="D2053" s="26">
        <v>43642</v>
      </c>
      <c r="E2053" s="16" t="s">
        <v>1291</v>
      </c>
      <c r="F2053" s="66">
        <v>761500</v>
      </c>
      <c r="G2053" s="17"/>
      <c r="H2053" s="18">
        <f t="shared" si="31"/>
        <v>761500</v>
      </c>
    </row>
    <row r="2054" spans="2:8" s="13" customFormat="1" hidden="1" x14ac:dyDescent="0.15">
      <c r="B2054" s="15">
        <v>811012</v>
      </c>
      <c r="C2054" s="16" t="s">
        <v>151</v>
      </c>
      <c r="D2054" s="26">
        <v>43642</v>
      </c>
      <c r="E2054" s="16" t="s">
        <v>1291</v>
      </c>
      <c r="F2054" s="66">
        <v>915700</v>
      </c>
      <c r="G2054" s="17"/>
      <c r="H2054" s="18">
        <f t="shared" si="31"/>
        <v>915700</v>
      </c>
    </row>
    <row r="2055" spans="2:8" s="13" customFormat="1" hidden="1" x14ac:dyDescent="0.15">
      <c r="B2055" s="15">
        <v>811022</v>
      </c>
      <c r="C2055" s="16" t="s">
        <v>160</v>
      </c>
      <c r="D2055" s="26">
        <v>43642</v>
      </c>
      <c r="E2055" s="16" t="s">
        <v>1291</v>
      </c>
      <c r="F2055" s="66">
        <v>495000</v>
      </c>
      <c r="G2055" s="17"/>
      <c r="H2055" s="18">
        <f t="shared" si="31"/>
        <v>495000</v>
      </c>
    </row>
    <row r="2056" spans="2:8" s="13" customFormat="1" hidden="1" x14ac:dyDescent="0.15">
      <c r="B2056" s="15">
        <v>811013</v>
      </c>
      <c r="C2056" s="16" t="s">
        <v>152</v>
      </c>
      <c r="D2056" s="26">
        <v>43642</v>
      </c>
      <c r="E2056" s="16" t="s">
        <v>1291</v>
      </c>
      <c r="F2056" s="66">
        <v>787000</v>
      </c>
      <c r="G2056" s="17"/>
      <c r="H2056" s="18">
        <f t="shared" si="31"/>
        <v>787000</v>
      </c>
    </row>
    <row r="2057" spans="2:8" s="13" customFormat="1" hidden="1" x14ac:dyDescent="0.15">
      <c r="B2057" s="15">
        <v>811010</v>
      </c>
      <c r="C2057" s="16" t="s">
        <v>149</v>
      </c>
      <c r="D2057" s="26">
        <v>43642</v>
      </c>
      <c r="E2057" s="16" t="s">
        <v>1291</v>
      </c>
      <c r="F2057" s="66">
        <v>14000</v>
      </c>
      <c r="G2057" s="17"/>
      <c r="H2057" s="18">
        <f t="shared" si="31"/>
        <v>14000</v>
      </c>
    </row>
    <row r="2058" spans="2:8" s="13" customFormat="1" hidden="1" x14ac:dyDescent="0.15">
      <c r="B2058" s="15">
        <v>711005</v>
      </c>
      <c r="C2058" s="16" t="s">
        <v>144</v>
      </c>
      <c r="D2058" s="26">
        <v>43642</v>
      </c>
      <c r="E2058" s="16" t="s">
        <v>1291</v>
      </c>
      <c r="F2058" s="66">
        <v>11800000</v>
      </c>
      <c r="G2058" s="17"/>
      <c r="H2058" s="18">
        <f t="shared" si="31"/>
        <v>11800000</v>
      </c>
    </row>
    <row r="2059" spans="2:8" s="13" customFormat="1" hidden="1" x14ac:dyDescent="0.15">
      <c r="B2059" s="15">
        <v>711004</v>
      </c>
      <c r="C2059" s="16" t="s">
        <v>143</v>
      </c>
      <c r="D2059" s="26">
        <v>43642</v>
      </c>
      <c r="E2059" s="16" t="s">
        <v>1291</v>
      </c>
      <c r="F2059" s="66">
        <v>4200000</v>
      </c>
      <c r="G2059" s="17"/>
      <c r="H2059" s="18">
        <f t="shared" si="31"/>
        <v>4200000</v>
      </c>
    </row>
    <row r="2060" spans="2:8" s="13" customFormat="1" hidden="1" x14ac:dyDescent="0.15">
      <c r="B2060" s="15">
        <v>611035</v>
      </c>
      <c r="C2060" s="16" t="s">
        <v>173</v>
      </c>
      <c r="D2060" s="26">
        <v>43642</v>
      </c>
      <c r="E2060" s="16" t="s">
        <v>1291</v>
      </c>
      <c r="F2060" s="66">
        <v>618800</v>
      </c>
      <c r="G2060" s="17"/>
      <c r="H2060" s="18">
        <f t="shared" si="31"/>
        <v>618800</v>
      </c>
    </row>
    <row r="2061" spans="2:8" s="13" customFormat="1" hidden="1" x14ac:dyDescent="0.15">
      <c r="B2061" s="15">
        <v>112003</v>
      </c>
      <c r="C2061" s="16" t="s">
        <v>11</v>
      </c>
      <c r="D2061" s="26">
        <v>43642</v>
      </c>
      <c r="E2061" s="16" t="s">
        <v>1291</v>
      </c>
      <c r="F2061" s="66"/>
      <c r="G2061" s="17">
        <v>-20000000</v>
      </c>
      <c r="H2061" s="18">
        <f t="shared" si="31"/>
        <v>-20000000</v>
      </c>
    </row>
    <row r="2062" spans="2:8" s="13" customFormat="1" hidden="1" x14ac:dyDescent="0.15">
      <c r="B2062" s="15">
        <v>112003</v>
      </c>
      <c r="C2062" s="16" t="s">
        <v>11</v>
      </c>
      <c r="D2062" s="26">
        <v>43642</v>
      </c>
      <c r="E2062" s="16" t="s">
        <v>1292</v>
      </c>
      <c r="F2062" s="66">
        <v>6120000</v>
      </c>
      <c r="G2062" s="17"/>
      <c r="H2062" s="18">
        <f t="shared" si="31"/>
        <v>6120000</v>
      </c>
    </row>
    <row r="2063" spans="2:8" s="13" customFormat="1" hidden="1" x14ac:dyDescent="0.15">
      <c r="B2063" s="15">
        <v>122001</v>
      </c>
      <c r="C2063" s="16" t="s">
        <v>18</v>
      </c>
      <c r="D2063" s="26">
        <v>43642</v>
      </c>
      <c r="E2063" s="16" t="s">
        <v>1292</v>
      </c>
      <c r="F2063" s="66"/>
      <c r="G2063" s="17">
        <v>-6120000</v>
      </c>
      <c r="H2063" s="18">
        <f t="shared" si="31"/>
        <v>-6120000</v>
      </c>
    </row>
    <row r="2064" spans="2:8" s="13" customFormat="1" hidden="1" x14ac:dyDescent="0.15">
      <c r="B2064" s="15">
        <v>711022</v>
      </c>
      <c r="C2064" s="16" t="s">
        <v>160</v>
      </c>
      <c r="D2064" s="26">
        <v>43642</v>
      </c>
      <c r="E2064" s="16" t="s">
        <v>1293</v>
      </c>
      <c r="F2064" s="66">
        <v>2000000</v>
      </c>
      <c r="G2064" s="17"/>
      <c r="H2064" s="18">
        <f t="shared" si="31"/>
        <v>2000000</v>
      </c>
    </row>
    <row r="2065" spans="2:8" s="13" customFormat="1" hidden="1" x14ac:dyDescent="0.15">
      <c r="B2065" s="15">
        <v>112003</v>
      </c>
      <c r="C2065" s="16" t="s">
        <v>11</v>
      </c>
      <c r="D2065" s="26">
        <v>43642</v>
      </c>
      <c r="E2065" s="16" t="s">
        <v>1293</v>
      </c>
      <c r="F2065" s="66"/>
      <c r="G2065" s="17">
        <v>-2000000</v>
      </c>
      <c r="H2065" s="18">
        <f t="shared" si="31"/>
        <v>-2000000</v>
      </c>
    </row>
    <row r="2066" spans="2:8" s="13" customFormat="1" hidden="1" x14ac:dyDescent="0.15">
      <c r="B2066" s="15">
        <v>711034</v>
      </c>
      <c r="C2066" s="16" t="s">
        <v>183</v>
      </c>
      <c r="D2066" s="26">
        <v>43643</v>
      </c>
      <c r="E2066" s="16" t="s">
        <v>1294</v>
      </c>
      <c r="F2066" s="66">
        <v>4244000</v>
      </c>
      <c r="G2066" s="17"/>
      <c r="H2066" s="18">
        <f t="shared" si="31"/>
        <v>4244000</v>
      </c>
    </row>
    <row r="2067" spans="2:8" s="13" customFormat="1" hidden="1" x14ac:dyDescent="0.15">
      <c r="B2067" s="15">
        <v>112003</v>
      </c>
      <c r="C2067" s="16" t="s">
        <v>11</v>
      </c>
      <c r="D2067" s="26">
        <v>43643</v>
      </c>
      <c r="E2067" s="16" t="s">
        <v>1294</v>
      </c>
      <c r="F2067" s="66"/>
      <c r="G2067" s="17">
        <v>-4244000</v>
      </c>
      <c r="H2067" s="18">
        <f t="shared" si="31"/>
        <v>-4244000</v>
      </c>
    </row>
    <row r="2068" spans="2:8" s="13" customFormat="1" hidden="1" x14ac:dyDescent="0.15">
      <c r="B2068" s="15">
        <v>811011</v>
      </c>
      <c r="C2068" s="16" t="s">
        <v>150</v>
      </c>
      <c r="D2068" s="26">
        <v>43643</v>
      </c>
      <c r="E2068" s="16" t="s">
        <v>1295</v>
      </c>
      <c r="F2068" s="66">
        <v>2841555</v>
      </c>
      <c r="G2068" s="17"/>
      <c r="H2068" s="18">
        <f t="shared" si="31"/>
        <v>2841555</v>
      </c>
    </row>
    <row r="2069" spans="2:8" s="13" customFormat="1" hidden="1" x14ac:dyDescent="0.15">
      <c r="B2069" s="15">
        <v>112003</v>
      </c>
      <c r="C2069" s="16" t="s">
        <v>11</v>
      </c>
      <c r="D2069" s="26">
        <v>43643</v>
      </c>
      <c r="E2069" s="16" t="s">
        <v>1295</v>
      </c>
      <c r="F2069" s="66"/>
      <c r="G2069" s="17">
        <v>-2841555</v>
      </c>
      <c r="H2069" s="18">
        <f t="shared" si="31"/>
        <v>-2841555</v>
      </c>
    </row>
    <row r="2070" spans="2:8" s="13" customFormat="1" hidden="1" x14ac:dyDescent="0.15">
      <c r="B2070" s="15">
        <v>811016</v>
      </c>
      <c r="C2070" s="16" t="s">
        <v>155</v>
      </c>
      <c r="D2070" s="26">
        <v>43643</v>
      </c>
      <c r="E2070" s="16" t="s">
        <v>1296</v>
      </c>
      <c r="F2070" s="66">
        <v>2970000</v>
      </c>
      <c r="G2070" s="17"/>
      <c r="H2070" s="18">
        <f t="shared" si="31"/>
        <v>2970000</v>
      </c>
    </row>
    <row r="2071" spans="2:8" s="13" customFormat="1" hidden="1" x14ac:dyDescent="0.15">
      <c r="B2071" s="15">
        <v>112003</v>
      </c>
      <c r="C2071" s="16" t="s">
        <v>11</v>
      </c>
      <c r="D2071" s="26">
        <v>43643</v>
      </c>
      <c r="E2071" s="16" t="s">
        <v>1296</v>
      </c>
      <c r="F2071" s="66"/>
      <c r="G2071" s="17">
        <v>-2970000</v>
      </c>
      <c r="H2071" s="18">
        <f t="shared" si="31"/>
        <v>-2970000</v>
      </c>
    </row>
    <row r="2072" spans="2:8" s="13" customFormat="1" hidden="1" x14ac:dyDescent="0.15">
      <c r="B2072" s="15">
        <v>912004</v>
      </c>
      <c r="C2072" s="16" t="s">
        <v>205</v>
      </c>
      <c r="D2072" s="26">
        <v>43643</v>
      </c>
      <c r="E2072" s="16" t="s">
        <v>1224</v>
      </c>
      <c r="F2072" s="66">
        <v>5000</v>
      </c>
      <c r="G2072" s="17"/>
      <c r="H2072" s="18">
        <f t="shared" si="31"/>
        <v>5000</v>
      </c>
    </row>
    <row r="2073" spans="2:8" s="13" customFormat="1" hidden="1" x14ac:dyDescent="0.15">
      <c r="B2073" s="15">
        <v>112003</v>
      </c>
      <c r="C2073" s="16" t="s">
        <v>11</v>
      </c>
      <c r="D2073" s="26">
        <v>43643</v>
      </c>
      <c r="E2073" s="16" t="s">
        <v>1224</v>
      </c>
      <c r="F2073" s="66"/>
      <c r="G2073" s="17">
        <v>-5000</v>
      </c>
      <c r="H2073" s="18">
        <f t="shared" si="31"/>
        <v>-5000</v>
      </c>
    </row>
    <row r="2074" spans="2:8" s="13" customFormat="1" hidden="1" x14ac:dyDescent="0.15">
      <c r="B2074" s="15">
        <v>711034</v>
      </c>
      <c r="C2074" s="16" t="s">
        <v>183</v>
      </c>
      <c r="D2074" s="26">
        <v>43643</v>
      </c>
      <c r="E2074" s="16" t="s">
        <v>1297</v>
      </c>
      <c r="F2074" s="66">
        <v>2300000</v>
      </c>
      <c r="G2074" s="17"/>
      <c r="H2074" s="18">
        <f t="shared" si="31"/>
        <v>2300000</v>
      </c>
    </row>
    <row r="2075" spans="2:8" s="13" customFormat="1" hidden="1" x14ac:dyDescent="0.15">
      <c r="B2075" s="15">
        <v>112003</v>
      </c>
      <c r="C2075" s="16" t="s">
        <v>11</v>
      </c>
      <c r="D2075" s="26">
        <v>43643</v>
      </c>
      <c r="E2075" s="16" t="s">
        <v>1297</v>
      </c>
      <c r="F2075" s="66"/>
      <c r="G2075" s="17">
        <v>-2300000</v>
      </c>
      <c r="H2075" s="18">
        <f t="shared" si="31"/>
        <v>-2300000</v>
      </c>
    </row>
    <row r="2076" spans="2:8" s="13" customFormat="1" hidden="1" x14ac:dyDescent="0.15">
      <c r="B2076" s="15">
        <v>711034</v>
      </c>
      <c r="C2076" s="16" t="s">
        <v>183</v>
      </c>
      <c r="D2076" s="26">
        <v>43643</v>
      </c>
      <c r="E2076" s="16" t="s">
        <v>1298</v>
      </c>
      <c r="F2076" s="66">
        <v>3645000</v>
      </c>
      <c r="G2076" s="17"/>
      <c r="H2076" s="18">
        <f t="shared" si="31"/>
        <v>3645000</v>
      </c>
    </row>
    <row r="2077" spans="2:8" s="13" customFormat="1" hidden="1" x14ac:dyDescent="0.15">
      <c r="B2077" s="15">
        <v>112003</v>
      </c>
      <c r="C2077" s="16" t="s">
        <v>11</v>
      </c>
      <c r="D2077" s="26">
        <v>43643</v>
      </c>
      <c r="E2077" s="16" t="s">
        <v>1298</v>
      </c>
      <c r="F2077" s="66"/>
      <c r="G2077" s="17">
        <v>-3645000</v>
      </c>
      <c r="H2077" s="18">
        <f t="shared" si="31"/>
        <v>-3645000</v>
      </c>
    </row>
    <row r="2078" spans="2:8" s="13" customFormat="1" hidden="1" x14ac:dyDescent="0.15">
      <c r="B2078" s="15">
        <v>611034</v>
      </c>
      <c r="C2078" s="16" t="s">
        <v>172</v>
      </c>
      <c r="D2078" s="26">
        <v>43643</v>
      </c>
      <c r="E2078" s="16" t="s">
        <v>1299</v>
      </c>
      <c r="F2078" s="66">
        <v>2387383</v>
      </c>
      <c r="G2078" s="17"/>
      <c r="H2078" s="18">
        <f t="shared" si="31"/>
        <v>2387383</v>
      </c>
    </row>
    <row r="2079" spans="2:8" s="13" customFormat="1" hidden="1" x14ac:dyDescent="0.15">
      <c r="B2079" s="15">
        <v>141002</v>
      </c>
      <c r="C2079" s="16" t="s">
        <v>33</v>
      </c>
      <c r="D2079" s="26">
        <v>43643</v>
      </c>
      <c r="E2079" s="16" t="s">
        <v>1300</v>
      </c>
      <c r="F2079" s="66">
        <v>3052000</v>
      </c>
      <c r="G2079" s="17"/>
      <c r="H2079" s="18">
        <f t="shared" si="31"/>
        <v>3052000</v>
      </c>
    </row>
    <row r="2080" spans="2:8" s="13" customFormat="1" hidden="1" x14ac:dyDescent="0.15">
      <c r="B2080" s="15">
        <v>141005</v>
      </c>
      <c r="C2080" s="16" t="s">
        <v>36</v>
      </c>
      <c r="D2080" s="26">
        <v>43643</v>
      </c>
      <c r="E2080" s="16" t="s">
        <v>1301</v>
      </c>
      <c r="F2080" s="66">
        <v>3052000</v>
      </c>
      <c r="G2080" s="17"/>
      <c r="H2080" s="18">
        <f t="shared" ref="H2080:H2143" si="32">F2080+G2080</f>
        <v>3052000</v>
      </c>
    </row>
    <row r="2081" spans="2:8" s="13" customFormat="1" hidden="1" x14ac:dyDescent="0.15">
      <c r="B2081" s="15">
        <v>112003</v>
      </c>
      <c r="C2081" s="16" t="s">
        <v>11</v>
      </c>
      <c r="D2081" s="26">
        <v>43643</v>
      </c>
      <c r="E2081" s="16" t="s">
        <v>1302</v>
      </c>
      <c r="F2081" s="66"/>
      <c r="G2081" s="17">
        <v>-8491383</v>
      </c>
      <c r="H2081" s="18">
        <f t="shared" si="32"/>
        <v>-8491383</v>
      </c>
    </row>
    <row r="2082" spans="2:8" s="13" customFormat="1" hidden="1" x14ac:dyDescent="0.15">
      <c r="B2082" s="15">
        <v>912004</v>
      </c>
      <c r="C2082" s="16" t="s">
        <v>205</v>
      </c>
      <c r="D2082" s="26">
        <v>43643</v>
      </c>
      <c r="E2082" s="16" t="s">
        <v>1224</v>
      </c>
      <c r="F2082" s="66">
        <v>5000</v>
      </c>
      <c r="G2082" s="17"/>
      <c r="H2082" s="18">
        <f t="shared" si="32"/>
        <v>5000</v>
      </c>
    </row>
    <row r="2083" spans="2:8" s="13" customFormat="1" hidden="1" x14ac:dyDescent="0.15">
      <c r="B2083" s="15">
        <v>112003</v>
      </c>
      <c r="C2083" s="16" t="s">
        <v>11</v>
      </c>
      <c r="D2083" s="26">
        <v>43643</v>
      </c>
      <c r="E2083" s="16" t="s">
        <v>1224</v>
      </c>
      <c r="F2083" s="66"/>
      <c r="G2083" s="17">
        <v>-5000</v>
      </c>
      <c r="H2083" s="18">
        <f t="shared" si="32"/>
        <v>-5000</v>
      </c>
    </row>
    <row r="2084" spans="2:8" s="13" customFormat="1" hidden="1" x14ac:dyDescent="0.15">
      <c r="B2084" s="15">
        <v>611003</v>
      </c>
      <c r="C2084" s="16" t="s">
        <v>142</v>
      </c>
      <c r="D2084" s="26">
        <v>43643</v>
      </c>
      <c r="E2084" s="16" t="s">
        <v>1303</v>
      </c>
      <c r="F2084" s="66">
        <v>3500000</v>
      </c>
      <c r="G2084" s="17"/>
      <c r="H2084" s="18">
        <f t="shared" si="32"/>
        <v>3500000</v>
      </c>
    </row>
    <row r="2085" spans="2:8" s="13" customFormat="1" hidden="1" x14ac:dyDescent="0.15">
      <c r="B2085" s="15">
        <v>112003</v>
      </c>
      <c r="C2085" s="16" t="s">
        <v>11</v>
      </c>
      <c r="D2085" s="26">
        <v>43643</v>
      </c>
      <c r="E2085" s="16" t="s">
        <v>1303</v>
      </c>
      <c r="F2085" s="66"/>
      <c r="G2085" s="17">
        <v>-3500000</v>
      </c>
      <c r="H2085" s="18">
        <f t="shared" si="32"/>
        <v>-3500000</v>
      </c>
    </row>
    <row r="2086" spans="2:8" s="13" customFormat="1" hidden="1" x14ac:dyDescent="0.15">
      <c r="B2086" s="15">
        <v>711002</v>
      </c>
      <c r="C2086" s="16" t="s">
        <v>176</v>
      </c>
      <c r="D2086" s="26">
        <v>43643</v>
      </c>
      <c r="E2086" s="16" t="s">
        <v>1304</v>
      </c>
      <c r="F2086" s="66">
        <v>520000</v>
      </c>
      <c r="G2086" s="17"/>
      <c r="H2086" s="18">
        <f t="shared" si="32"/>
        <v>520000</v>
      </c>
    </row>
    <row r="2087" spans="2:8" s="13" customFormat="1" hidden="1" x14ac:dyDescent="0.15">
      <c r="B2087" s="15">
        <v>112003</v>
      </c>
      <c r="C2087" s="16" t="s">
        <v>11</v>
      </c>
      <c r="D2087" s="26">
        <v>43643</v>
      </c>
      <c r="E2087" s="16" t="s">
        <v>1304</v>
      </c>
      <c r="F2087" s="66"/>
      <c r="G2087" s="17">
        <v>-520000</v>
      </c>
      <c r="H2087" s="18">
        <f t="shared" si="32"/>
        <v>-520000</v>
      </c>
    </row>
    <row r="2088" spans="2:8" s="13" customFormat="1" hidden="1" x14ac:dyDescent="0.15">
      <c r="B2088" s="15">
        <v>611034</v>
      </c>
      <c r="C2088" s="16" t="s">
        <v>172</v>
      </c>
      <c r="D2088" s="26">
        <v>43643</v>
      </c>
      <c r="E2088" s="16" t="s">
        <v>1305</v>
      </c>
      <c r="F2088" s="66">
        <v>259613</v>
      </c>
      <c r="G2088" s="17"/>
      <c r="H2088" s="18">
        <f t="shared" si="32"/>
        <v>259613</v>
      </c>
    </row>
    <row r="2089" spans="2:8" s="13" customFormat="1" hidden="1" x14ac:dyDescent="0.15">
      <c r="B2089" s="15">
        <v>112003</v>
      </c>
      <c r="C2089" s="16" t="s">
        <v>11</v>
      </c>
      <c r="D2089" s="26">
        <v>43643</v>
      </c>
      <c r="E2089" s="16" t="s">
        <v>1305</v>
      </c>
      <c r="F2089" s="66"/>
      <c r="G2089" s="17">
        <v>-259613</v>
      </c>
      <c r="H2089" s="18">
        <f t="shared" si="32"/>
        <v>-259613</v>
      </c>
    </row>
    <row r="2090" spans="2:8" s="13" customFormat="1" hidden="1" x14ac:dyDescent="0.15">
      <c r="B2090" s="15">
        <v>711002</v>
      </c>
      <c r="C2090" s="16" t="s">
        <v>176</v>
      </c>
      <c r="D2090" s="26">
        <v>43643</v>
      </c>
      <c r="E2090" s="16" t="s">
        <v>1306</v>
      </c>
      <c r="F2090" s="66">
        <v>700000</v>
      </c>
      <c r="G2090" s="17"/>
      <c r="H2090" s="18">
        <f t="shared" si="32"/>
        <v>700000</v>
      </c>
    </row>
    <row r="2091" spans="2:8" s="13" customFormat="1" hidden="1" x14ac:dyDescent="0.15">
      <c r="B2091" s="15">
        <v>112003</v>
      </c>
      <c r="C2091" s="16" t="s">
        <v>11</v>
      </c>
      <c r="D2091" s="26">
        <v>43643</v>
      </c>
      <c r="E2091" s="16" t="s">
        <v>1306</v>
      </c>
      <c r="F2091" s="66"/>
      <c r="G2091" s="17">
        <v>-700000</v>
      </c>
      <c r="H2091" s="18">
        <f t="shared" si="32"/>
        <v>-700000</v>
      </c>
    </row>
    <row r="2092" spans="2:8" s="13" customFormat="1" hidden="1" x14ac:dyDescent="0.15">
      <c r="B2092" s="15">
        <v>912004</v>
      </c>
      <c r="C2092" s="16" t="s">
        <v>205</v>
      </c>
      <c r="D2092" s="26">
        <v>43643</v>
      </c>
      <c r="E2092" s="16" t="s">
        <v>1307</v>
      </c>
      <c r="F2092" s="66">
        <v>4067000</v>
      </c>
      <c r="G2092" s="17"/>
      <c r="H2092" s="18">
        <f t="shared" si="32"/>
        <v>4067000</v>
      </c>
    </row>
    <row r="2093" spans="2:8" s="13" customFormat="1" hidden="1" x14ac:dyDescent="0.15">
      <c r="B2093" s="15">
        <v>112003</v>
      </c>
      <c r="C2093" s="16" t="s">
        <v>11</v>
      </c>
      <c r="D2093" s="26">
        <v>43643</v>
      </c>
      <c r="E2093" s="16" t="s">
        <v>1307</v>
      </c>
      <c r="F2093" s="66"/>
      <c r="G2093" s="17">
        <v>-4067000</v>
      </c>
      <c r="H2093" s="18">
        <f t="shared" si="32"/>
        <v>-4067000</v>
      </c>
    </row>
    <row r="2094" spans="2:8" s="13" customFormat="1" hidden="1" x14ac:dyDescent="0.15">
      <c r="B2094" s="15">
        <v>912004</v>
      </c>
      <c r="C2094" s="16" t="s">
        <v>205</v>
      </c>
      <c r="D2094" s="26">
        <v>43643</v>
      </c>
      <c r="E2094" s="16" t="s">
        <v>1307</v>
      </c>
      <c r="F2094" s="66">
        <v>1938150</v>
      </c>
      <c r="G2094" s="17"/>
      <c r="H2094" s="18">
        <f t="shared" si="32"/>
        <v>1938150</v>
      </c>
    </row>
    <row r="2095" spans="2:8" s="13" customFormat="1" hidden="1" x14ac:dyDescent="0.15">
      <c r="B2095" s="15">
        <v>112003</v>
      </c>
      <c r="C2095" s="16" t="s">
        <v>11</v>
      </c>
      <c r="D2095" s="26">
        <v>43643</v>
      </c>
      <c r="E2095" s="16" t="s">
        <v>1307</v>
      </c>
      <c r="F2095" s="66"/>
      <c r="G2095" s="17">
        <v>-1938150</v>
      </c>
      <c r="H2095" s="18">
        <f t="shared" si="32"/>
        <v>-1938150</v>
      </c>
    </row>
    <row r="2096" spans="2:8" s="13" customFormat="1" hidden="1" x14ac:dyDescent="0.15">
      <c r="B2096" s="15">
        <v>611001</v>
      </c>
      <c r="C2096" s="16" t="s">
        <v>140</v>
      </c>
      <c r="D2096" s="26">
        <v>43643</v>
      </c>
      <c r="E2096" s="16" t="s">
        <v>1308</v>
      </c>
      <c r="F2096" s="66">
        <v>630000</v>
      </c>
      <c r="G2096" s="17"/>
      <c r="H2096" s="18">
        <f t="shared" si="32"/>
        <v>630000</v>
      </c>
    </row>
    <row r="2097" spans="2:8" s="13" customFormat="1" hidden="1" x14ac:dyDescent="0.15">
      <c r="B2097" s="15">
        <v>141005</v>
      </c>
      <c r="C2097" s="16" t="s">
        <v>36</v>
      </c>
      <c r="D2097" s="26">
        <v>43643</v>
      </c>
      <c r="E2097" s="16" t="s">
        <v>1309</v>
      </c>
      <c r="F2097" s="66">
        <v>63000</v>
      </c>
      <c r="G2097" s="17"/>
      <c r="H2097" s="18">
        <f t="shared" si="32"/>
        <v>63000</v>
      </c>
    </row>
    <row r="2098" spans="2:8" s="13" customFormat="1" hidden="1" x14ac:dyDescent="0.15">
      <c r="B2098" s="15">
        <v>112003</v>
      </c>
      <c r="C2098" s="16" t="s">
        <v>11</v>
      </c>
      <c r="D2098" s="26">
        <v>43643</v>
      </c>
      <c r="E2098" s="16" t="s">
        <v>1308</v>
      </c>
      <c r="F2098" s="66"/>
      <c r="G2098" s="17">
        <v>-693000</v>
      </c>
      <c r="H2098" s="18">
        <f t="shared" si="32"/>
        <v>-693000</v>
      </c>
    </row>
    <row r="2099" spans="2:8" s="13" customFormat="1" hidden="1" x14ac:dyDescent="0.15">
      <c r="B2099" s="15">
        <v>611001</v>
      </c>
      <c r="C2099" s="16" t="s">
        <v>140</v>
      </c>
      <c r="D2099" s="26">
        <v>43643</v>
      </c>
      <c r="E2099" s="16" t="s">
        <v>1310</v>
      </c>
      <c r="F2099" s="66">
        <v>171000</v>
      </c>
      <c r="G2099" s="17"/>
      <c r="H2099" s="18">
        <f t="shared" si="32"/>
        <v>171000</v>
      </c>
    </row>
    <row r="2100" spans="2:8" s="13" customFormat="1" hidden="1" x14ac:dyDescent="0.15">
      <c r="B2100" s="15">
        <v>141005</v>
      </c>
      <c r="C2100" s="16" t="s">
        <v>36</v>
      </c>
      <c r="D2100" s="26">
        <v>43643</v>
      </c>
      <c r="E2100" s="16" t="s">
        <v>1309</v>
      </c>
      <c r="F2100" s="66">
        <v>17100</v>
      </c>
      <c r="G2100" s="17"/>
      <c r="H2100" s="18">
        <f t="shared" si="32"/>
        <v>17100</v>
      </c>
    </row>
    <row r="2101" spans="2:8" s="13" customFormat="1" hidden="1" x14ac:dyDescent="0.15">
      <c r="B2101" s="15">
        <v>112003</v>
      </c>
      <c r="C2101" s="16" t="s">
        <v>11</v>
      </c>
      <c r="D2101" s="26">
        <v>43643</v>
      </c>
      <c r="E2101" s="16" t="s">
        <v>1310</v>
      </c>
      <c r="F2101" s="66"/>
      <c r="G2101" s="17">
        <v>-188100</v>
      </c>
      <c r="H2101" s="18">
        <f t="shared" si="32"/>
        <v>-188100</v>
      </c>
    </row>
    <row r="2102" spans="2:8" s="13" customFormat="1" hidden="1" x14ac:dyDescent="0.15">
      <c r="B2102" s="15">
        <v>611001</v>
      </c>
      <c r="C2102" s="16" t="s">
        <v>140</v>
      </c>
      <c r="D2102" s="26">
        <v>43643</v>
      </c>
      <c r="E2102" s="16" t="s">
        <v>1311</v>
      </c>
      <c r="F2102" s="66">
        <v>23424000</v>
      </c>
      <c r="G2102" s="17"/>
      <c r="H2102" s="18">
        <f t="shared" si="32"/>
        <v>23424000</v>
      </c>
    </row>
    <row r="2103" spans="2:8" s="13" customFormat="1" hidden="1" x14ac:dyDescent="0.15">
      <c r="B2103" s="15">
        <v>141005</v>
      </c>
      <c r="C2103" s="16" t="s">
        <v>36</v>
      </c>
      <c r="D2103" s="26">
        <v>43643</v>
      </c>
      <c r="E2103" s="16" t="s">
        <v>1309</v>
      </c>
      <c r="F2103" s="66">
        <v>2342400</v>
      </c>
      <c r="G2103" s="17"/>
      <c r="H2103" s="18">
        <f t="shared" si="32"/>
        <v>2342400</v>
      </c>
    </row>
    <row r="2104" spans="2:8" s="13" customFormat="1" hidden="1" x14ac:dyDescent="0.15">
      <c r="B2104" s="15">
        <v>112003</v>
      </c>
      <c r="C2104" s="16" t="s">
        <v>11</v>
      </c>
      <c r="D2104" s="26">
        <v>43643</v>
      </c>
      <c r="E2104" s="16" t="s">
        <v>1311</v>
      </c>
      <c r="F2104" s="66"/>
      <c r="G2104" s="17">
        <v>-25766400</v>
      </c>
      <c r="H2104" s="18">
        <f t="shared" si="32"/>
        <v>-25766400</v>
      </c>
    </row>
    <row r="2105" spans="2:8" s="13" customFormat="1" hidden="1" x14ac:dyDescent="0.15">
      <c r="B2105" s="15">
        <v>611001</v>
      </c>
      <c r="C2105" s="16" t="s">
        <v>140</v>
      </c>
      <c r="D2105" s="26">
        <v>43643</v>
      </c>
      <c r="E2105" s="16" t="s">
        <v>1311</v>
      </c>
      <c r="F2105" s="66">
        <v>16972000</v>
      </c>
      <c r="G2105" s="17"/>
      <c r="H2105" s="18">
        <f t="shared" si="32"/>
        <v>16972000</v>
      </c>
    </row>
    <row r="2106" spans="2:8" s="13" customFormat="1" hidden="1" x14ac:dyDescent="0.15">
      <c r="B2106" s="15">
        <v>141005</v>
      </c>
      <c r="C2106" s="16" t="s">
        <v>36</v>
      </c>
      <c r="D2106" s="26">
        <v>43643</v>
      </c>
      <c r="E2106" s="16" t="s">
        <v>1309</v>
      </c>
      <c r="F2106" s="66">
        <v>1697200</v>
      </c>
      <c r="G2106" s="17"/>
      <c r="H2106" s="18">
        <f t="shared" si="32"/>
        <v>1697200</v>
      </c>
    </row>
    <row r="2107" spans="2:8" s="13" customFormat="1" hidden="1" x14ac:dyDescent="0.15">
      <c r="B2107" s="15">
        <v>112003</v>
      </c>
      <c r="C2107" s="16" t="s">
        <v>11</v>
      </c>
      <c r="D2107" s="26">
        <v>43643</v>
      </c>
      <c r="E2107" s="16" t="s">
        <v>1311</v>
      </c>
      <c r="F2107" s="66"/>
      <c r="G2107" s="17">
        <v>-18669200</v>
      </c>
      <c r="H2107" s="18">
        <f t="shared" si="32"/>
        <v>-18669200</v>
      </c>
    </row>
    <row r="2108" spans="2:8" s="13" customFormat="1" hidden="1" x14ac:dyDescent="0.15">
      <c r="B2108" s="15">
        <v>212001</v>
      </c>
      <c r="C2108" s="16" t="s">
        <v>85</v>
      </c>
      <c r="D2108" s="26">
        <v>43643</v>
      </c>
      <c r="E2108" s="16" t="s">
        <v>1312</v>
      </c>
      <c r="F2108" s="66">
        <v>763514014</v>
      </c>
      <c r="G2108" s="17"/>
      <c r="H2108" s="18">
        <f t="shared" si="32"/>
        <v>763514014</v>
      </c>
    </row>
    <row r="2109" spans="2:8" s="13" customFormat="1" hidden="1" x14ac:dyDescent="0.15">
      <c r="B2109" s="15">
        <v>112003</v>
      </c>
      <c r="C2109" s="16" t="s">
        <v>11</v>
      </c>
      <c r="D2109" s="26">
        <v>43643</v>
      </c>
      <c r="E2109" s="16" t="s">
        <v>1312</v>
      </c>
      <c r="F2109" s="66"/>
      <c r="G2109" s="17">
        <v>-763514014</v>
      </c>
      <c r="H2109" s="18">
        <f t="shared" si="32"/>
        <v>-763514014</v>
      </c>
    </row>
    <row r="2110" spans="2:8" s="13" customFormat="1" hidden="1" x14ac:dyDescent="0.15">
      <c r="B2110" s="15">
        <v>212001</v>
      </c>
      <c r="C2110" s="16" t="s">
        <v>85</v>
      </c>
      <c r="D2110" s="26">
        <v>43643</v>
      </c>
      <c r="E2110" s="16" t="s">
        <v>1313</v>
      </c>
      <c r="F2110" s="66">
        <v>330220000</v>
      </c>
      <c r="G2110" s="17"/>
      <c r="H2110" s="18">
        <f t="shared" si="32"/>
        <v>330220000</v>
      </c>
    </row>
    <row r="2111" spans="2:8" s="13" customFormat="1" hidden="1" x14ac:dyDescent="0.15">
      <c r="B2111" s="15">
        <v>112003</v>
      </c>
      <c r="C2111" s="16" t="s">
        <v>11</v>
      </c>
      <c r="D2111" s="26">
        <v>43643</v>
      </c>
      <c r="E2111" s="16" t="s">
        <v>1313</v>
      </c>
      <c r="F2111" s="66"/>
      <c r="G2111" s="17">
        <v>-330220000</v>
      </c>
      <c r="H2111" s="18">
        <f t="shared" si="32"/>
        <v>-330220000</v>
      </c>
    </row>
    <row r="2112" spans="2:8" s="13" customFormat="1" hidden="1" x14ac:dyDescent="0.15">
      <c r="B2112" s="15">
        <v>141002</v>
      </c>
      <c r="C2112" s="16" t="s">
        <v>33</v>
      </c>
      <c r="D2112" s="26">
        <v>43643</v>
      </c>
      <c r="E2112" s="16" t="s">
        <v>1314</v>
      </c>
      <c r="F2112" s="66">
        <v>54092000</v>
      </c>
      <c r="G2112" s="17"/>
      <c r="H2112" s="18">
        <f t="shared" si="32"/>
        <v>54092000</v>
      </c>
    </row>
    <row r="2113" spans="2:8" s="13" customFormat="1" hidden="1" x14ac:dyDescent="0.15">
      <c r="B2113" s="15">
        <v>112003</v>
      </c>
      <c r="C2113" s="16" t="s">
        <v>11</v>
      </c>
      <c r="D2113" s="26">
        <v>43643</v>
      </c>
      <c r="E2113" s="16" t="s">
        <v>1314</v>
      </c>
      <c r="F2113" s="66"/>
      <c r="G2113" s="17">
        <v>-54092000</v>
      </c>
      <c r="H2113" s="18">
        <f t="shared" si="32"/>
        <v>-54092000</v>
      </c>
    </row>
    <row r="2114" spans="2:8" s="13" customFormat="1" hidden="1" x14ac:dyDescent="0.15">
      <c r="B2114" s="15">
        <v>141005</v>
      </c>
      <c r="C2114" s="16" t="s">
        <v>36</v>
      </c>
      <c r="D2114" s="26">
        <v>43643</v>
      </c>
      <c r="E2114" s="16" t="s">
        <v>1315</v>
      </c>
      <c r="F2114" s="66">
        <v>54061000</v>
      </c>
      <c r="G2114" s="17"/>
      <c r="H2114" s="18">
        <f t="shared" si="32"/>
        <v>54061000</v>
      </c>
    </row>
    <row r="2115" spans="2:8" s="13" customFormat="1" hidden="1" x14ac:dyDescent="0.15">
      <c r="B2115" s="15">
        <v>112003</v>
      </c>
      <c r="C2115" s="16" t="s">
        <v>11</v>
      </c>
      <c r="D2115" s="26">
        <v>43643</v>
      </c>
      <c r="E2115" s="16" t="s">
        <v>1315</v>
      </c>
      <c r="F2115" s="66"/>
      <c r="G2115" s="17">
        <v>-54061000</v>
      </c>
      <c r="H2115" s="18">
        <f t="shared" si="32"/>
        <v>-54061000</v>
      </c>
    </row>
    <row r="2116" spans="2:8" s="13" customFormat="1" hidden="1" x14ac:dyDescent="0.15">
      <c r="B2116" s="15">
        <v>811007</v>
      </c>
      <c r="C2116" s="16" t="s">
        <v>146</v>
      </c>
      <c r="D2116" s="26">
        <v>43643</v>
      </c>
      <c r="E2116" s="16" t="s">
        <v>1316</v>
      </c>
      <c r="F2116" s="66">
        <v>127688</v>
      </c>
      <c r="G2116" s="17"/>
      <c r="H2116" s="18">
        <f t="shared" si="32"/>
        <v>127688</v>
      </c>
    </row>
    <row r="2117" spans="2:8" s="13" customFormat="1" hidden="1" x14ac:dyDescent="0.15">
      <c r="B2117" s="15">
        <v>112003</v>
      </c>
      <c r="C2117" s="16" t="s">
        <v>11</v>
      </c>
      <c r="D2117" s="26">
        <v>43643</v>
      </c>
      <c r="E2117" s="16" t="s">
        <v>1316</v>
      </c>
      <c r="F2117" s="66"/>
      <c r="G2117" s="17">
        <v>-127688</v>
      </c>
      <c r="H2117" s="18">
        <f t="shared" si="32"/>
        <v>-127688</v>
      </c>
    </row>
    <row r="2118" spans="2:8" s="13" customFormat="1" hidden="1" x14ac:dyDescent="0.15">
      <c r="B2118" s="15">
        <v>112003</v>
      </c>
      <c r="C2118" s="16" t="s">
        <v>11</v>
      </c>
      <c r="D2118" s="26">
        <v>43644</v>
      </c>
      <c r="E2118" s="16" t="s">
        <v>1317</v>
      </c>
      <c r="F2118" s="66">
        <v>62503867</v>
      </c>
      <c r="G2118" s="17"/>
      <c r="H2118" s="18">
        <f t="shared" si="32"/>
        <v>62503867</v>
      </c>
    </row>
    <row r="2119" spans="2:8" s="13" customFormat="1" hidden="1" x14ac:dyDescent="0.15">
      <c r="B2119" s="15">
        <v>122001</v>
      </c>
      <c r="C2119" s="16" t="s">
        <v>18</v>
      </c>
      <c r="D2119" s="26">
        <v>43644</v>
      </c>
      <c r="E2119" s="16" t="s">
        <v>1317</v>
      </c>
      <c r="F2119" s="66"/>
      <c r="G2119" s="17">
        <v>-62503867</v>
      </c>
      <c r="H2119" s="18">
        <f t="shared" si="32"/>
        <v>-62503867</v>
      </c>
    </row>
    <row r="2120" spans="2:8" s="13" customFormat="1" hidden="1" x14ac:dyDescent="0.15">
      <c r="B2120" s="15">
        <v>912004</v>
      </c>
      <c r="C2120" s="16" t="s">
        <v>205</v>
      </c>
      <c r="D2120" s="26">
        <v>43646</v>
      </c>
      <c r="E2120" s="16" t="s">
        <v>1318</v>
      </c>
      <c r="F2120" s="66">
        <v>30000</v>
      </c>
      <c r="G2120" s="17"/>
      <c r="H2120" s="18">
        <f t="shared" si="32"/>
        <v>30000</v>
      </c>
    </row>
    <row r="2121" spans="2:8" s="13" customFormat="1" hidden="1" x14ac:dyDescent="0.15">
      <c r="B2121" s="15">
        <v>112003</v>
      </c>
      <c r="C2121" s="16" t="s">
        <v>11</v>
      </c>
      <c r="D2121" s="26">
        <v>43646</v>
      </c>
      <c r="E2121" s="16" t="s">
        <v>1318</v>
      </c>
      <c r="F2121" s="66"/>
      <c r="G2121" s="17">
        <v>-30000</v>
      </c>
      <c r="H2121" s="18">
        <f t="shared" si="32"/>
        <v>-30000</v>
      </c>
    </row>
    <row r="2122" spans="2:8" s="13" customFormat="1" hidden="1" x14ac:dyDescent="0.15">
      <c r="B2122" s="15">
        <v>112002</v>
      </c>
      <c r="C2122" s="16" t="s">
        <v>10</v>
      </c>
      <c r="D2122" s="26">
        <v>43617</v>
      </c>
      <c r="E2122" s="16" t="s">
        <v>1319</v>
      </c>
      <c r="F2122" s="66">
        <v>29356</v>
      </c>
      <c r="G2122" s="17"/>
      <c r="H2122" s="18">
        <f t="shared" si="32"/>
        <v>29356</v>
      </c>
    </row>
    <row r="2123" spans="2:8" s="13" customFormat="1" hidden="1" x14ac:dyDescent="0.15">
      <c r="B2123" s="15">
        <v>112001</v>
      </c>
      <c r="C2123" s="16" t="s">
        <v>9</v>
      </c>
      <c r="D2123" s="26">
        <v>43617</v>
      </c>
      <c r="E2123" s="16" t="s">
        <v>1319</v>
      </c>
      <c r="F2123" s="66"/>
      <c r="G2123" s="17">
        <v>-29356</v>
      </c>
      <c r="H2123" s="18">
        <f t="shared" si="32"/>
        <v>-29356</v>
      </c>
    </row>
    <row r="2124" spans="2:8" s="13" customFormat="1" hidden="1" x14ac:dyDescent="0.15">
      <c r="B2124" s="15">
        <v>112002</v>
      </c>
      <c r="C2124" s="16" t="s">
        <v>10</v>
      </c>
      <c r="D2124" s="26">
        <v>43627</v>
      </c>
      <c r="E2124" s="16" t="s">
        <v>1320</v>
      </c>
      <c r="F2124" s="66">
        <v>21270000</v>
      </c>
      <c r="G2124" s="17"/>
      <c r="H2124" s="18">
        <f t="shared" si="32"/>
        <v>21270000</v>
      </c>
    </row>
    <row r="2125" spans="2:8" s="13" customFormat="1" hidden="1" x14ac:dyDescent="0.15">
      <c r="B2125" s="15">
        <v>122001</v>
      </c>
      <c r="C2125" s="16" t="s">
        <v>18</v>
      </c>
      <c r="D2125" s="26">
        <v>43627</v>
      </c>
      <c r="E2125" s="16" t="s">
        <v>1320</v>
      </c>
      <c r="F2125" s="66"/>
      <c r="G2125" s="17">
        <v>-21270000</v>
      </c>
      <c r="H2125" s="18">
        <f t="shared" si="32"/>
        <v>-21270000</v>
      </c>
    </row>
    <row r="2126" spans="2:8" s="13" customFormat="1" hidden="1" x14ac:dyDescent="0.15">
      <c r="B2126" s="15">
        <v>112001</v>
      </c>
      <c r="C2126" s="16" t="s">
        <v>9</v>
      </c>
      <c r="D2126" s="26">
        <v>43627</v>
      </c>
      <c r="E2126" s="16" t="s">
        <v>1321</v>
      </c>
      <c r="F2126" s="66">
        <v>21270000</v>
      </c>
      <c r="G2126" s="17"/>
      <c r="H2126" s="18">
        <f t="shared" si="32"/>
        <v>21270000</v>
      </c>
    </row>
    <row r="2127" spans="2:8" s="13" customFormat="1" hidden="1" x14ac:dyDescent="0.15">
      <c r="B2127" s="15">
        <v>112002</v>
      </c>
      <c r="C2127" s="16" t="s">
        <v>10</v>
      </c>
      <c r="D2127" s="26">
        <v>43627</v>
      </c>
      <c r="E2127" s="16" t="s">
        <v>1321</v>
      </c>
      <c r="F2127" s="66"/>
      <c r="G2127" s="17">
        <v>-21270000</v>
      </c>
      <c r="H2127" s="18">
        <f t="shared" si="32"/>
        <v>-21270000</v>
      </c>
    </row>
    <row r="2128" spans="2:8" s="13" customFormat="1" hidden="1" x14ac:dyDescent="0.15">
      <c r="B2128" s="15">
        <v>112002</v>
      </c>
      <c r="C2128" s="16" t="s">
        <v>10</v>
      </c>
      <c r="D2128" s="26">
        <v>43628</v>
      </c>
      <c r="E2128" s="16" t="s">
        <v>1322</v>
      </c>
      <c r="F2128" s="66">
        <v>63995000</v>
      </c>
      <c r="G2128" s="17"/>
      <c r="H2128" s="18">
        <f t="shared" si="32"/>
        <v>63995000</v>
      </c>
    </row>
    <row r="2129" spans="2:8" s="13" customFormat="1" hidden="1" x14ac:dyDescent="0.15">
      <c r="B2129" s="15">
        <v>122001</v>
      </c>
      <c r="C2129" s="16" t="s">
        <v>18</v>
      </c>
      <c r="D2129" s="26">
        <v>43628</v>
      </c>
      <c r="E2129" s="16" t="s">
        <v>1322</v>
      </c>
      <c r="F2129" s="66"/>
      <c r="G2129" s="17">
        <v>-63995000</v>
      </c>
      <c r="H2129" s="18">
        <f t="shared" si="32"/>
        <v>-63995000</v>
      </c>
    </row>
    <row r="2130" spans="2:8" s="13" customFormat="1" hidden="1" x14ac:dyDescent="0.15">
      <c r="B2130" s="15">
        <v>112001</v>
      </c>
      <c r="C2130" s="16" t="s">
        <v>9</v>
      </c>
      <c r="D2130" s="26">
        <v>43628</v>
      </c>
      <c r="E2130" s="16" t="s">
        <v>1321</v>
      </c>
      <c r="F2130" s="66">
        <v>63995000</v>
      </c>
      <c r="G2130" s="17"/>
      <c r="H2130" s="18">
        <f t="shared" si="32"/>
        <v>63995000</v>
      </c>
    </row>
    <row r="2131" spans="2:8" s="13" customFormat="1" hidden="1" x14ac:dyDescent="0.15">
      <c r="B2131" s="15">
        <v>112002</v>
      </c>
      <c r="C2131" s="16" t="s">
        <v>10</v>
      </c>
      <c r="D2131" s="26">
        <v>43628</v>
      </c>
      <c r="E2131" s="16" t="s">
        <v>1321</v>
      </c>
      <c r="F2131" s="66"/>
      <c r="G2131" s="17">
        <v>-63995000</v>
      </c>
      <c r="H2131" s="18">
        <f t="shared" si="32"/>
        <v>-63995000</v>
      </c>
    </row>
    <row r="2132" spans="2:8" s="13" customFormat="1" hidden="1" x14ac:dyDescent="0.15">
      <c r="B2132" s="15">
        <v>912004</v>
      </c>
      <c r="C2132" s="16" t="s">
        <v>205</v>
      </c>
      <c r="D2132" s="26">
        <v>43629</v>
      </c>
      <c r="E2132" s="16" t="s">
        <v>1318</v>
      </c>
      <c r="F2132" s="66">
        <v>2000</v>
      </c>
      <c r="G2132" s="17"/>
      <c r="H2132" s="18">
        <f t="shared" si="32"/>
        <v>2000</v>
      </c>
    </row>
    <row r="2133" spans="2:8" s="13" customFormat="1" hidden="1" x14ac:dyDescent="0.15">
      <c r="B2133" s="15">
        <v>112002</v>
      </c>
      <c r="C2133" s="16" t="s">
        <v>10</v>
      </c>
      <c r="D2133" s="26">
        <v>43629</v>
      </c>
      <c r="E2133" s="16" t="s">
        <v>1318</v>
      </c>
      <c r="F2133" s="66"/>
      <c r="G2133" s="17">
        <v>-2000</v>
      </c>
      <c r="H2133" s="18">
        <f t="shared" si="32"/>
        <v>-2000</v>
      </c>
    </row>
    <row r="2134" spans="2:8" s="13" customFormat="1" hidden="1" x14ac:dyDescent="0.15">
      <c r="B2134" s="15">
        <v>112002</v>
      </c>
      <c r="C2134" s="16" t="s">
        <v>10</v>
      </c>
      <c r="D2134" s="26">
        <v>43629</v>
      </c>
      <c r="E2134" s="16" t="s">
        <v>1319</v>
      </c>
      <c r="F2134" s="66">
        <v>2000</v>
      </c>
      <c r="G2134" s="17"/>
      <c r="H2134" s="18">
        <f t="shared" si="32"/>
        <v>2000</v>
      </c>
    </row>
    <row r="2135" spans="2:8" s="13" customFormat="1" hidden="1" x14ac:dyDescent="0.15">
      <c r="B2135" s="15">
        <v>112001</v>
      </c>
      <c r="C2135" s="16" t="s">
        <v>9</v>
      </c>
      <c r="D2135" s="26">
        <v>43629</v>
      </c>
      <c r="E2135" s="16" t="s">
        <v>1319</v>
      </c>
      <c r="F2135" s="66"/>
      <c r="G2135" s="17">
        <v>-2000</v>
      </c>
      <c r="H2135" s="18">
        <f t="shared" si="32"/>
        <v>-2000</v>
      </c>
    </row>
    <row r="2136" spans="2:8" s="13" customFormat="1" hidden="1" x14ac:dyDescent="0.15">
      <c r="B2136" s="15">
        <v>112002</v>
      </c>
      <c r="C2136" s="16" t="s">
        <v>10</v>
      </c>
      <c r="D2136" s="26">
        <v>43630</v>
      </c>
      <c r="E2136" s="16" t="s">
        <v>1323</v>
      </c>
      <c r="F2136" s="66">
        <v>32042400</v>
      </c>
      <c r="G2136" s="17"/>
      <c r="H2136" s="18">
        <f t="shared" si="32"/>
        <v>32042400</v>
      </c>
    </row>
    <row r="2137" spans="2:8" s="13" customFormat="1" hidden="1" x14ac:dyDescent="0.15">
      <c r="B2137" s="15">
        <v>122001</v>
      </c>
      <c r="C2137" s="16" t="s">
        <v>18</v>
      </c>
      <c r="D2137" s="26">
        <v>43630</v>
      </c>
      <c r="E2137" s="16" t="s">
        <v>1323</v>
      </c>
      <c r="F2137" s="66"/>
      <c r="G2137" s="17">
        <v>-32042400</v>
      </c>
      <c r="H2137" s="18">
        <f t="shared" si="32"/>
        <v>-32042400</v>
      </c>
    </row>
    <row r="2138" spans="2:8" s="13" customFormat="1" hidden="1" x14ac:dyDescent="0.15">
      <c r="B2138" s="15">
        <v>112002</v>
      </c>
      <c r="C2138" s="16" t="s">
        <v>10</v>
      </c>
      <c r="D2138" s="26">
        <v>43630</v>
      </c>
      <c r="E2138" s="16" t="s">
        <v>1324</v>
      </c>
      <c r="F2138" s="66">
        <v>8259999</v>
      </c>
      <c r="G2138" s="17"/>
      <c r="H2138" s="18">
        <f t="shared" si="32"/>
        <v>8259999</v>
      </c>
    </row>
    <row r="2139" spans="2:8" s="13" customFormat="1" hidden="1" x14ac:dyDescent="0.15">
      <c r="B2139" s="15">
        <v>122001</v>
      </c>
      <c r="C2139" s="16" t="s">
        <v>18</v>
      </c>
      <c r="D2139" s="26">
        <v>43630</v>
      </c>
      <c r="E2139" s="16" t="s">
        <v>1324</v>
      </c>
      <c r="F2139" s="66"/>
      <c r="G2139" s="17">
        <v>-8259999</v>
      </c>
      <c r="H2139" s="18">
        <f t="shared" si="32"/>
        <v>-8259999</v>
      </c>
    </row>
    <row r="2140" spans="2:8" s="13" customFormat="1" hidden="1" x14ac:dyDescent="0.15">
      <c r="B2140" s="15">
        <v>112001</v>
      </c>
      <c r="C2140" s="16" t="s">
        <v>9</v>
      </c>
      <c r="D2140" s="26">
        <v>43630</v>
      </c>
      <c r="E2140" s="16" t="s">
        <v>1321</v>
      </c>
      <c r="F2140" s="66">
        <v>40302399</v>
      </c>
      <c r="G2140" s="17"/>
      <c r="H2140" s="18">
        <f t="shared" si="32"/>
        <v>40302399</v>
      </c>
    </row>
    <row r="2141" spans="2:8" s="13" customFormat="1" hidden="1" x14ac:dyDescent="0.15">
      <c r="B2141" s="15">
        <v>112002</v>
      </c>
      <c r="C2141" s="16" t="s">
        <v>10</v>
      </c>
      <c r="D2141" s="26">
        <v>43630</v>
      </c>
      <c r="E2141" s="16" t="s">
        <v>1321</v>
      </c>
      <c r="F2141" s="66"/>
      <c r="G2141" s="17">
        <v>-40302399</v>
      </c>
      <c r="H2141" s="18">
        <f t="shared" si="32"/>
        <v>-40302399</v>
      </c>
    </row>
    <row r="2142" spans="2:8" s="13" customFormat="1" hidden="1" x14ac:dyDescent="0.15">
      <c r="B2142" s="15">
        <v>112002</v>
      </c>
      <c r="C2142" s="16" t="s">
        <v>10</v>
      </c>
      <c r="D2142" s="26">
        <v>43635</v>
      </c>
      <c r="E2142" s="16" t="s">
        <v>1325</v>
      </c>
      <c r="F2142" s="66">
        <v>50000000</v>
      </c>
      <c r="G2142" s="17"/>
      <c r="H2142" s="18">
        <f t="shared" si="32"/>
        <v>50000000</v>
      </c>
    </row>
    <row r="2143" spans="2:8" s="13" customFormat="1" hidden="1" x14ac:dyDescent="0.15">
      <c r="B2143" s="15">
        <v>122001</v>
      </c>
      <c r="C2143" s="16" t="s">
        <v>18</v>
      </c>
      <c r="D2143" s="26">
        <v>43635</v>
      </c>
      <c r="E2143" s="16" t="s">
        <v>1325</v>
      </c>
      <c r="F2143" s="66"/>
      <c r="G2143" s="17">
        <v>-50000000</v>
      </c>
      <c r="H2143" s="18">
        <f t="shared" si="32"/>
        <v>-50000000</v>
      </c>
    </row>
    <row r="2144" spans="2:8" s="13" customFormat="1" hidden="1" x14ac:dyDescent="0.15">
      <c r="B2144" s="15">
        <v>112002</v>
      </c>
      <c r="C2144" s="16" t="s">
        <v>10</v>
      </c>
      <c r="D2144" s="26">
        <v>43635</v>
      </c>
      <c r="E2144" s="16" t="s">
        <v>1326</v>
      </c>
      <c r="F2144" s="66">
        <v>3228091</v>
      </c>
      <c r="G2144" s="17"/>
      <c r="H2144" s="18">
        <f t="shared" ref="H2144:H2207" si="33">F2144+G2144</f>
        <v>3228091</v>
      </c>
    </row>
    <row r="2145" spans="2:8" s="13" customFormat="1" hidden="1" x14ac:dyDescent="0.15">
      <c r="B2145" s="15">
        <v>122001</v>
      </c>
      <c r="C2145" s="16" t="s">
        <v>18</v>
      </c>
      <c r="D2145" s="26">
        <v>43635</v>
      </c>
      <c r="E2145" s="16" t="s">
        <v>1326</v>
      </c>
      <c r="F2145" s="66"/>
      <c r="G2145" s="17">
        <v>-3228091</v>
      </c>
      <c r="H2145" s="18">
        <f t="shared" si="33"/>
        <v>-3228091</v>
      </c>
    </row>
    <row r="2146" spans="2:8" s="13" customFormat="1" hidden="1" x14ac:dyDescent="0.15">
      <c r="B2146" s="15">
        <v>112001</v>
      </c>
      <c r="C2146" s="16" t="s">
        <v>9</v>
      </c>
      <c r="D2146" s="26">
        <v>43635</v>
      </c>
      <c r="E2146" s="16" t="s">
        <v>1321</v>
      </c>
      <c r="F2146" s="66">
        <v>53228091</v>
      </c>
      <c r="G2146" s="17"/>
      <c r="H2146" s="18">
        <f t="shared" si="33"/>
        <v>53228091</v>
      </c>
    </row>
    <row r="2147" spans="2:8" s="13" customFormat="1" hidden="1" x14ac:dyDescent="0.15">
      <c r="B2147" s="15">
        <v>112002</v>
      </c>
      <c r="C2147" s="16" t="s">
        <v>10</v>
      </c>
      <c r="D2147" s="26">
        <v>43635</v>
      </c>
      <c r="E2147" s="16" t="s">
        <v>1321</v>
      </c>
      <c r="F2147" s="66"/>
      <c r="G2147" s="17">
        <v>-53228091</v>
      </c>
      <c r="H2147" s="18">
        <f t="shared" si="33"/>
        <v>-53228091</v>
      </c>
    </row>
    <row r="2148" spans="2:8" s="13" customFormat="1" hidden="1" x14ac:dyDescent="0.15">
      <c r="B2148" s="15">
        <v>112001</v>
      </c>
      <c r="C2148" s="16" t="s">
        <v>9</v>
      </c>
      <c r="D2148" s="26">
        <v>43637</v>
      </c>
      <c r="E2148" s="16" t="s">
        <v>1321</v>
      </c>
      <c r="F2148" s="66">
        <v>3419999</v>
      </c>
      <c r="G2148" s="17"/>
      <c r="H2148" s="18">
        <f t="shared" si="33"/>
        <v>3419999</v>
      </c>
    </row>
    <row r="2149" spans="2:8" s="13" customFormat="1" hidden="1" x14ac:dyDescent="0.15">
      <c r="B2149" s="15">
        <v>112002</v>
      </c>
      <c r="C2149" s="16" t="s">
        <v>10</v>
      </c>
      <c r="D2149" s="26">
        <v>43637</v>
      </c>
      <c r="E2149" s="16" t="s">
        <v>1321</v>
      </c>
      <c r="F2149" s="66"/>
      <c r="G2149" s="17">
        <v>-3419999</v>
      </c>
      <c r="H2149" s="18">
        <f t="shared" si="33"/>
        <v>-3419999</v>
      </c>
    </row>
    <row r="2150" spans="2:8" s="13" customFormat="1" hidden="1" x14ac:dyDescent="0.15">
      <c r="B2150" s="15">
        <v>112002</v>
      </c>
      <c r="C2150" s="16" t="s">
        <v>10</v>
      </c>
      <c r="D2150" s="26">
        <v>43635</v>
      </c>
      <c r="E2150" s="16" t="s">
        <v>1327</v>
      </c>
      <c r="F2150" s="66">
        <v>3419999</v>
      </c>
      <c r="G2150" s="17"/>
      <c r="H2150" s="18">
        <f t="shared" si="33"/>
        <v>3419999</v>
      </c>
    </row>
    <row r="2151" spans="2:8" s="13" customFormat="1" hidden="1" x14ac:dyDescent="0.15">
      <c r="B2151" s="15">
        <v>122001</v>
      </c>
      <c r="C2151" s="16" t="s">
        <v>18</v>
      </c>
      <c r="D2151" s="26">
        <v>43635</v>
      </c>
      <c r="E2151" s="16" t="s">
        <v>1327</v>
      </c>
      <c r="F2151" s="66"/>
      <c r="G2151" s="17">
        <v>-3419999</v>
      </c>
      <c r="H2151" s="18">
        <f t="shared" si="33"/>
        <v>-3419999</v>
      </c>
    </row>
    <row r="2152" spans="2:8" s="13" customFormat="1" hidden="1" x14ac:dyDescent="0.15">
      <c r="B2152" s="15">
        <v>112002</v>
      </c>
      <c r="C2152" s="16" t="s">
        <v>10</v>
      </c>
      <c r="D2152" s="26">
        <v>43638</v>
      </c>
      <c r="E2152" s="16" t="s">
        <v>1328</v>
      </c>
      <c r="F2152" s="66">
        <v>6020144</v>
      </c>
      <c r="G2152" s="17"/>
      <c r="H2152" s="18">
        <f t="shared" si="33"/>
        <v>6020144</v>
      </c>
    </row>
    <row r="2153" spans="2:8" s="13" customFormat="1" hidden="1" x14ac:dyDescent="0.15">
      <c r="B2153" s="15">
        <v>122001</v>
      </c>
      <c r="C2153" s="16" t="s">
        <v>18</v>
      </c>
      <c r="D2153" s="26">
        <v>43638</v>
      </c>
      <c r="E2153" s="16" t="s">
        <v>1328</v>
      </c>
      <c r="F2153" s="66"/>
      <c r="G2153" s="17">
        <v>-6020144</v>
      </c>
      <c r="H2153" s="18">
        <f t="shared" si="33"/>
        <v>-6020144</v>
      </c>
    </row>
    <row r="2154" spans="2:8" s="13" customFormat="1" hidden="1" x14ac:dyDescent="0.15">
      <c r="B2154" s="15">
        <v>112001</v>
      </c>
      <c r="C2154" s="16" t="s">
        <v>9</v>
      </c>
      <c r="D2154" s="26">
        <v>43638</v>
      </c>
      <c r="E2154" s="16" t="s">
        <v>1321</v>
      </c>
      <c r="F2154" s="66">
        <v>6020144</v>
      </c>
      <c r="G2154" s="17"/>
      <c r="H2154" s="18">
        <f t="shared" si="33"/>
        <v>6020144</v>
      </c>
    </row>
    <row r="2155" spans="2:8" s="13" customFormat="1" hidden="1" x14ac:dyDescent="0.15">
      <c r="B2155" s="15">
        <v>112002</v>
      </c>
      <c r="C2155" s="16" t="s">
        <v>10</v>
      </c>
      <c r="D2155" s="26">
        <v>43638</v>
      </c>
      <c r="E2155" s="16" t="s">
        <v>1321</v>
      </c>
      <c r="F2155" s="66"/>
      <c r="G2155" s="17">
        <v>-6020144</v>
      </c>
      <c r="H2155" s="18">
        <f t="shared" si="33"/>
        <v>-6020144</v>
      </c>
    </row>
    <row r="2156" spans="2:8" s="13" customFormat="1" hidden="1" x14ac:dyDescent="0.15">
      <c r="B2156" s="15">
        <v>112002</v>
      </c>
      <c r="C2156" s="16" t="s">
        <v>10</v>
      </c>
      <c r="D2156" s="26">
        <v>43643</v>
      </c>
      <c r="E2156" s="16" t="s">
        <v>1329</v>
      </c>
      <c r="F2156" s="66">
        <v>10000000</v>
      </c>
      <c r="G2156" s="17"/>
      <c r="H2156" s="18">
        <f t="shared" si="33"/>
        <v>10000000</v>
      </c>
    </row>
    <row r="2157" spans="2:8" s="13" customFormat="1" hidden="1" x14ac:dyDescent="0.15">
      <c r="B2157" s="15">
        <v>122001</v>
      </c>
      <c r="C2157" s="16" t="s">
        <v>18</v>
      </c>
      <c r="D2157" s="26">
        <v>43643</v>
      </c>
      <c r="E2157" s="16" t="s">
        <v>1329</v>
      </c>
      <c r="F2157" s="66"/>
      <c r="G2157" s="17">
        <v>-10000000</v>
      </c>
      <c r="H2157" s="18">
        <f t="shared" si="33"/>
        <v>-10000000</v>
      </c>
    </row>
    <row r="2158" spans="2:8" s="13" customFormat="1" hidden="1" x14ac:dyDescent="0.15">
      <c r="B2158" s="15">
        <v>112001</v>
      </c>
      <c r="C2158" s="16" t="s">
        <v>9</v>
      </c>
      <c r="D2158" s="26">
        <v>43643</v>
      </c>
      <c r="E2158" s="16" t="s">
        <v>1321</v>
      </c>
      <c r="F2158" s="66">
        <v>10000000</v>
      </c>
      <c r="G2158" s="17"/>
      <c r="H2158" s="18">
        <f t="shared" si="33"/>
        <v>10000000</v>
      </c>
    </row>
    <row r="2159" spans="2:8" s="13" customFormat="1" hidden="1" x14ac:dyDescent="0.15">
      <c r="B2159" s="15">
        <v>112002</v>
      </c>
      <c r="C2159" s="16" t="s">
        <v>10</v>
      </c>
      <c r="D2159" s="26">
        <v>43643</v>
      </c>
      <c r="E2159" s="16" t="s">
        <v>1321</v>
      </c>
      <c r="F2159" s="66"/>
      <c r="G2159" s="17">
        <v>-10000000</v>
      </c>
      <c r="H2159" s="18">
        <f t="shared" si="33"/>
        <v>-10000000</v>
      </c>
    </row>
    <row r="2160" spans="2:8" s="13" customFormat="1" hidden="1" x14ac:dyDescent="0.15">
      <c r="B2160" s="15">
        <v>912004</v>
      </c>
      <c r="C2160" s="16" t="s">
        <v>205</v>
      </c>
      <c r="D2160" s="26">
        <v>43646</v>
      </c>
      <c r="E2160" s="16" t="s">
        <v>1318</v>
      </c>
      <c r="F2160" s="66">
        <v>25000</v>
      </c>
      <c r="G2160" s="17"/>
      <c r="H2160" s="18">
        <f t="shared" si="33"/>
        <v>25000</v>
      </c>
    </row>
    <row r="2161" spans="2:8" s="13" customFormat="1" hidden="1" x14ac:dyDescent="0.15">
      <c r="B2161" s="15">
        <v>112002</v>
      </c>
      <c r="C2161" s="16" t="s">
        <v>10</v>
      </c>
      <c r="D2161" s="26">
        <v>43646</v>
      </c>
      <c r="E2161" s="16" t="s">
        <v>1318</v>
      </c>
      <c r="F2161" s="66"/>
      <c r="G2161" s="17">
        <v>-25000</v>
      </c>
      <c r="H2161" s="18">
        <f t="shared" si="33"/>
        <v>-25000</v>
      </c>
    </row>
    <row r="2162" spans="2:8" s="13" customFormat="1" hidden="1" x14ac:dyDescent="0.15">
      <c r="B2162" s="15">
        <v>112002</v>
      </c>
      <c r="C2162" s="16" t="s">
        <v>10</v>
      </c>
      <c r="D2162" s="26">
        <v>43646</v>
      </c>
      <c r="E2162" s="16" t="s">
        <v>660</v>
      </c>
      <c r="F2162" s="66">
        <v>1986</v>
      </c>
      <c r="G2162" s="17"/>
      <c r="H2162" s="18">
        <f t="shared" si="33"/>
        <v>1986</v>
      </c>
    </row>
    <row r="2163" spans="2:8" s="13" customFormat="1" hidden="1" x14ac:dyDescent="0.15">
      <c r="B2163" s="15">
        <v>911001</v>
      </c>
      <c r="C2163" s="16" t="s">
        <v>197</v>
      </c>
      <c r="D2163" s="26">
        <v>43646</v>
      </c>
      <c r="E2163" s="16" t="s">
        <v>660</v>
      </c>
      <c r="F2163" s="66"/>
      <c r="G2163" s="17">
        <v>-1986</v>
      </c>
      <c r="H2163" s="18">
        <f t="shared" si="33"/>
        <v>-1986</v>
      </c>
    </row>
    <row r="2164" spans="2:8" s="13" customFormat="1" hidden="1" x14ac:dyDescent="0.15">
      <c r="B2164" s="15">
        <v>912005</v>
      </c>
      <c r="C2164" s="16" t="s">
        <v>206</v>
      </c>
      <c r="D2164" s="26">
        <v>43646</v>
      </c>
      <c r="E2164" s="16" t="s">
        <v>822</v>
      </c>
      <c r="F2164" s="66">
        <v>397</v>
      </c>
      <c r="G2164" s="17"/>
      <c r="H2164" s="18">
        <f t="shared" si="33"/>
        <v>397</v>
      </c>
    </row>
    <row r="2165" spans="2:8" s="13" customFormat="1" hidden="1" x14ac:dyDescent="0.15">
      <c r="B2165" s="15">
        <v>112002</v>
      </c>
      <c r="C2165" s="16" t="s">
        <v>10</v>
      </c>
      <c r="D2165" s="26">
        <v>43646</v>
      </c>
      <c r="E2165" s="16" t="s">
        <v>822</v>
      </c>
      <c r="F2165" s="66"/>
      <c r="G2165" s="17">
        <v>-397</v>
      </c>
      <c r="H2165" s="18">
        <f t="shared" si="33"/>
        <v>-397</v>
      </c>
    </row>
    <row r="2166" spans="2:8" s="13" customFormat="1" hidden="1" x14ac:dyDescent="0.15">
      <c r="B2166" s="15">
        <v>912004</v>
      </c>
      <c r="C2166" s="16" t="s">
        <v>205</v>
      </c>
      <c r="D2166" s="26">
        <v>43646</v>
      </c>
      <c r="E2166" s="16" t="s">
        <v>1318</v>
      </c>
      <c r="F2166" s="66">
        <v>6000</v>
      </c>
      <c r="G2166" s="17"/>
      <c r="H2166" s="18">
        <f t="shared" si="33"/>
        <v>6000</v>
      </c>
    </row>
    <row r="2167" spans="2:8" s="13" customFormat="1" hidden="1" x14ac:dyDescent="0.15">
      <c r="B2167" s="15">
        <v>112002</v>
      </c>
      <c r="C2167" s="16" t="s">
        <v>10</v>
      </c>
      <c r="D2167" s="26">
        <v>43646</v>
      </c>
      <c r="E2167" s="16" t="s">
        <v>1318</v>
      </c>
      <c r="F2167" s="66"/>
      <c r="G2167" s="17">
        <v>-6000</v>
      </c>
      <c r="H2167" s="18">
        <f t="shared" si="33"/>
        <v>-6000</v>
      </c>
    </row>
    <row r="2168" spans="2:8" s="13" customFormat="1" hidden="1" x14ac:dyDescent="0.15">
      <c r="B2168" s="15">
        <v>611021</v>
      </c>
      <c r="C2168" s="16" t="s">
        <v>159</v>
      </c>
      <c r="D2168" s="26">
        <v>43629</v>
      </c>
      <c r="E2168" s="16" t="s">
        <v>1330</v>
      </c>
      <c r="F2168" s="66">
        <v>210000</v>
      </c>
      <c r="G2168" s="17"/>
      <c r="H2168" s="18">
        <f t="shared" si="33"/>
        <v>210000</v>
      </c>
    </row>
    <row r="2169" spans="2:8" s="13" customFormat="1" hidden="1" x14ac:dyDescent="0.15">
      <c r="B2169" s="15">
        <v>611022</v>
      </c>
      <c r="C2169" s="16" t="s">
        <v>160</v>
      </c>
      <c r="D2169" s="26">
        <v>43629</v>
      </c>
      <c r="E2169" s="16" t="s">
        <v>1331</v>
      </c>
      <c r="F2169" s="66">
        <v>1584000</v>
      </c>
      <c r="G2169" s="17"/>
      <c r="H2169" s="18">
        <f t="shared" si="33"/>
        <v>1584000</v>
      </c>
    </row>
    <row r="2170" spans="2:8" s="13" customFormat="1" hidden="1" x14ac:dyDescent="0.15">
      <c r="B2170" s="15">
        <v>611012</v>
      </c>
      <c r="C2170" s="16" t="s">
        <v>151</v>
      </c>
      <c r="D2170" s="26">
        <v>43629</v>
      </c>
      <c r="E2170" s="16" t="s">
        <v>1332</v>
      </c>
      <c r="F2170" s="66">
        <v>1024000</v>
      </c>
      <c r="G2170" s="17"/>
      <c r="H2170" s="18">
        <f t="shared" si="33"/>
        <v>1024000</v>
      </c>
    </row>
    <row r="2171" spans="2:8" s="13" customFormat="1" hidden="1" x14ac:dyDescent="0.15">
      <c r="B2171" s="15">
        <v>611013</v>
      </c>
      <c r="C2171" s="16" t="s">
        <v>152</v>
      </c>
      <c r="D2171" s="26">
        <v>43629</v>
      </c>
      <c r="E2171" s="16" t="s">
        <v>1333</v>
      </c>
      <c r="F2171" s="66">
        <v>160000</v>
      </c>
      <c r="G2171" s="17"/>
      <c r="H2171" s="18">
        <f t="shared" si="33"/>
        <v>160000</v>
      </c>
    </row>
    <row r="2172" spans="2:8" s="13" customFormat="1" hidden="1" x14ac:dyDescent="0.15">
      <c r="B2172" s="15">
        <v>611003</v>
      </c>
      <c r="C2172" s="16" t="s">
        <v>142</v>
      </c>
      <c r="D2172" s="26">
        <v>43629</v>
      </c>
      <c r="E2172" s="16" t="s">
        <v>1334</v>
      </c>
      <c r="F2172" s="66">
        <v>1670300</v>
      </c>
      <c r="G2172" s="17"/>
      <c r="H2172" s="18">
        <f t="shared" si="33"/>
        <v>1670300</v>
      </c>
    </row>
    <row r="2173" spans="2:8" s="13" customFormat="1" hidden="1" x14ac:dyDescent="0.15">
      <c r="B2173" s="15">
        <v>112001</v>
      </c>
      <c r="C2173" s="16" t="s">
        <v>9</v>
      </c>
      <c r="D2173" s="26">
        <v>43629</v>
      </c>
      <c r="E2173" s="16" t="s">
        <v>1335</v>
      </c>
      <c r="F2173" s="66"/>
      <c r="G2173" s="17">
        <v>-4648300</v>
      </c>
      <c r="H2173" s="18">
        <f t="shared" si="33"/>
        <v>-4648300</v>
      </c>
    </row>
    <row r="2174" spans="2:8" s="13" customFormat="1" hidden="1" x14ac:dyDescent="0.15">
      <c r="B2174" s="15">
        <v>142001</v>
      </c>
      <c r="C2174" s="16" t="s">
        <v>39</v>
      </c>
      <c r="D2174" s="26">
        <v>43629</v>
      </c>
      <c r="E2174" s="16" t="s">
        <v>1336</v>
      </c>
      <c r="F2174" s="66">
        <v>13365000</v>
      </c>
      <c r="G2174" s="17"/>
      <c r="H2174" s="18">
        <f t="shared" si="33"/>
        <v>13365000</v>
      </c>
    </row>
    <row r="2175" spans="2:8" s="13" customFormat="1" hidden="1" x14ac:dyDescent="0.15">
      <c r="B2175" s="15">
        <v>112001</v>
      </c>
      <c r="C2175" s="16" t="s">
        <v>9</v>
      </c>
      <c r="D2175" s="26">
        <v>43629</v>
      </c>
      <c r="E2175" s="16" t="s">
        <v>1336</v>
      </c>
      <c r="F2175" s="66"/>
      <c r="G2175" s="17">
        <v>-13365000</v>
      </c>
      <c r="H2175" s="18">
        <f t="shared" si="33"/>
        <v>-13365000</v>
      </c>
    </row>
    <row r="2176" spans="2:8" s="13" customFormat="1" hidden="1" x14ac:dyDescent="0.15">
      <c r="B2176" s="15">
        <v>112001</v>
      </c>
      <c r="C2176" s="16" t="s">
        <v>9</v>
      </c>
      <c r="D2176" s="26">
        <v>43630</v>
      </c>
      <c r="E2176" s="16" t="s">
        <v>1337</v>
      </c>
      <c r="F2176" s="66">
        <v>100000000</v>
      </c>
      <c r="G2176" s="17"/>
      <c r="H2176" s="18">
        <f t="shared" si="33"/>
        <v>100000000</v>
      </c>
    </row>
    <row r="2177" spans="2:8" s="13" customFormat="1" hidden="1" x14ac:dyDescent="0.15">
      <c r="B2177" s="15">
        <v>311002</v>
      </c>
      <c r="C2177" s="16" t="s">
        <v>394</v>
      </c>
      <c r="D2177" s="26">
        <v>43630</v>
      </c>
      <c r="E2177" s="16" t="s">
        <v>1337</v>
      </c>
      <c r="F2177" s="66"/>
      <c r="G2177" s="17">
        <v>-100000000</v>
      </c>
      <c r="H2177" s="18">
        <f t="shared" si="33"/>
        <v>-100000000</v>
      </c>
    </row>
    <row r="2178" spans="2:8" s="13" customFormat="1" hidden="1" x14ac:dyDescent="0.15">
      <c r="B2178" s="15">
        <v>611003</v>
      </c>
      <c r="C2178" s="16" t="s">
        <v>142</v>
      </c>
      <c r="D2178" s="26">
        <v>43643</v>
      </c>
      <c r="E2178" s="16" t="s">
        <v>1338</v>
      </c>
      <c r="F2178" s="66">
        <v>4565700</v>
      </c>
      <c r="G2178" s="17"/>
      <c r="H2178" s="18">
        <f t="shared" si="33"/>
        <v>4565700</v>
      </c>
    </row>
    <row r="2179" spans="2:8" s="13" customFormat="1" hidden="1" x14ac:dyDescent="0.15">
      <c r="B2179" s="15">
        <v>112001</v>
      </c>
      <c r="C2179" s="16" t="s">
        <v>9</v>
      </c>
      <c r="D2179" s="26">
        <v>43643</v>
      </c>
      <c r="E2179" s="16" t="s">
        <v>1338</v>
      </c>
      <c r="F2179" s="66"/>
      <c r="G2179" s="17">
        <v>-4565700</v>
      </c>
      <c r="H2179" s="18">
        <f t="shared" si="33"/>
        <v>-4565700</v>
      </c>
    </row>
    <row r="2180" spans="2:8" s="13" customFormat="1" hidden="1" x14ac:dyDescent="0.15">
      <c r="B2180" s="15">
        <v>611011</v>
      </c>
      <c r="C2180" s="16" t="s">
        <v>150</v>
      </c>
      <c r="D2180" s="26">
        <v>43643</v>
      </c>
      <c r="E2180" s="16" t="s">
        <v>1339</v>
      </c>
      <c r="F2180" s="66">
        <v>2258063</v>
      </c>
      <c r="G2180" s="17"/>
      <c r="H2180" s="18">
        <f t="shared" si="33"/>
        <v>2258063</v>
      </c>
    </row>
    <row r="2181" spans="2:8" s="13" customFormat="1" hidden="1" x14ac:dyDescent="0.15">
      <c r="B2181" s="15">
        <v>112001</v>
      </c>
      <c r="C2181" s="16" t="s">
        <v>9</v>
      </c>
      <c r="D2181" s="26">
        <v>43643</v>
      </c>
      <c r="E2181" s="16" t="s">
        <v>1339</v>
      </c>
      <c r="F2181" s="66"/>
      <c r="G2181" s="17">
        <v>-2258063</v>
      </c>
      <c r="H2181" s="18">
        <f t="shared" si="33"/>
        <v>-2258063</v>
      </c>
    </row>
    <row r="2182" spans="2:8" s="13" customFormat="1" hidden="1" x14ac:dyDescent="0.15">
      <c r="B2182" s="15">
        <v>811027</v>
      </c>
      <c r="C2182" s="16" t="s">
        <v>165</v>
      </c>
      <c r="D2182" s="26">
        <v>43646</v>
      </c>
      <c r="E2182" s="16" t="s">
        <v>1340</v>
      </c>
      <c r="F2182" s="66">
        <v>1650000</v>
      </c>
      <c r="G2182" s="17"/>
      <c r="H2182" s="18">
        <f t="shared" si="33"/>
        <v>1650000</v>
      </c>
    </row>
    <row r="2183" spans="2:8" s="13" customFormat="1" hidden="1" x14ac:dyDescent="0.15">
      <c r="B2183" s="15">
        <v>112001</v>
      </c>
      <c r="C2183" s="16" t="s">
        <v>9</v>
      </c>
      <c r="D2183" s="26">
        <v>43646</v>
      </c>
      <c r="E2183" s="16" t="s">
        <v>1340</v>
      </c>
      <c r="F2183" s="66"/>
      <c r="G2183" s="17">
        <v>-1650000</v>
      </c>
      <c r="H2183" s="18">
        <f t="shared" si="33"/>
        <v>-1650000</v>
      </c>
    </row>
    <row r="2184" spans="2:8" s="13" customFormat="1" hidden="1" x14ac:dyDescent="0.15">
      <c r="B2184" s="15">
        <v>811005</v>
      </c>
      <c r="C2184" s="16" t="s">
        <v>144</v>
      </c>
      <c r="D2184" s="26">
        <v>43646</v>
      </c>
      <c r="E2184" s="16" t="s">
        <v>1200</v>
      </c>
      <c r="F2184" s="66">
        <v>18233000</v>
      </c>
      <c r="G2184" s="17"/>
      <c r="H2184" s="18">
        <f t="shared" si="33"/>
        <v>18233000</v>
      </c>
    </row>
    <row r="2185" spans="2:8" s="13" customFormat="1" hidden="1" x14ac:dyDescent="0.15">
      <c r="B2185" s="15">
        <v>112001</v>
      </c>
      <c r="C2185" s="16" t="s">
        <v>9</v>
      </c>
      <c r="D2185" s="26">
        <v>43646</v>
      </c>
      <c r="E2185" s="16" t="s">
        <v>1200</v>
      </c>
      <c r="F2185" s="66"/>
      <c r="G2185" s="17">
        <v>-18233000</v>
      </c>
      <c r="H2185" s="18">
        <f t="shared" si="33"/>
        <v>-18233000</v>
      </c>
    </row>
    <row r="2186" spans="2:8" s="13" customFormat="1" hidden="1" x14ac:dyDescent="0.15">
      <c r="B2186" s="15">
        <v>611005</v>
      </c>
      <c r="C2186" s="16" t="s">
        <v>144</v>
      </c>
      <c r="D2186" s="26">
        <v>43646</v>
      </c>
      <c r="E2186" s="16" t="s">
        <v>1341</v>
      </c>
      <c r="F2186" s="66">
        <v>18929000</v>
      </c>
      <c r="G2186" s="17"/>
      <c r="H2186" s="18">
        <f t="shared" si="33"/>
        <v>18929000</v>
      </c>
    </row>
    <row r="2187" spans="2:8" s="13" customFormat="1" hidden="1" x14ac:dyDescent="0.15">
      <c r="B2187" s="15">
        <v>112001</v>
      </c>
      <c r="C2187" s="16" t="s">
        <v>9</v>
      </c>
      <c r="D2187" s="26">
        <v>43646</v>
      </c>
      <c r="E2187" s="16" t="s">
        <v>1341</v>
      </c>
      <c r="F2187" s="66"/>
      <c r="G2187" s="17">
        <v>-18929000</v>
      </c>
      <c r="H2187" s="18">
        <f t="shared" si="33"/>
        <v>-18929000</v>
      </c>
    </row>
    <row r="2188" spans="2:8" s="13" customFormat="1" hidden="1" x14ac:dyDescent="0.15">
      <c r="B2188" s="15">
        <v>611005</v>
      </c>
      <c r="C2188" s="16" t="s">
        <v>144</v>
      </c>
      <c r="D2188" s="26">
        <v>43646</v>
      </c>
      <c r="E2188" s="16" t="s">
        <v>1342</v>
      </c>
      <c r="F2188" s="66">
        <v>4903191</v>
      </c>
      <c r="G2188" s="17"/>
      <c r="H2188" s="18">
        <f t="shared" si="33"/>
        <v>4903191</v>
      </c>
    </row>
    <row r="2189" spans="2:8" s="13" customFormat="1" hidden="1" x14ac:dyDescent="0.15">
      <c r="B2189" s="15">
        <v>112001</v>
      </c>
      <c r="C2189" s="16" t="s">
        <v>9</v>
      </c>
      <c r="D2189" s="26">
        <v>43646</v>
      </c>
      <c r="E2189" s="16" t="s">
        <v>1342</v>
      </c>
      <c r="F2189" s="66"/>
      <c r="G2189" s="17">
        <v>-4903191</v>
      </c>
      <c r="H2189" s="18">
        <f t="shared" si="33"/>
        <v>-4903191</v>
      </c>
    </row>
    <row r="2190" spans="2:8" s="13" customFormat="1" hidden="1" x14ac:dyDescent="0.15">
      <c r="B2190" s="15">
        <v>711005</v>
      </c>
      <c r="C2190" s="16" t="s">
        <v>144</v>
      </c>
      <c r="D2190" s="26">
        <v>43646</v>
      </c>
      <c r="E2190" s="16" t="s">
        <v>1343</v>
      </c>
      <c r="F2190" s="66">
        <v>12235156</v>
      </c>
      <c r="G2190" s="17"/>
      <c r="H2190" s="18">
        <f t="shared" si="33"/>
        <v>12235156</v>
      </c>
    </row>
    <row r="2191" spans="2:8" s="13" customFormat="1" hidden="1" x14ac:dyDescent="0.15">
      <c r="B2191" s="15">
        <v>112001</v>
      </c>
      <c r="C2191" s="16" t="s">
        <v>9</v>
      </c>
      <c r="D2191" s="26">
        <v>43646</v>
      </c>
      <c r="E2191" s="16" t="s">
        <v>1343</v>
      </c>
      <c r="F2191" s="66"/>
      <c r="G2191" s="17">
        <v>-12235156</v>
      </c>
      <c r="H2191" s="18">
        <f t="shared" si="33"/>
        <v>-12235156</v>
      </c>
    </row>
    <row r="2192" spans="2:8" s="13" customFormat="1" hidden="1" x14ac:dyDescent="0.15">
      <c r="B2192" s="15">
        <v>912004</v>
      </c>
      <c r="C2192" s="16" t="s">
        <v>205</v>
      </c>
      <c r="D2192" s="26">
        <v>43646</v>
      </c>
      <c r="E2192" s="16" t="s">
        <v>1318</v>
      </c>
      <c r="F2192" s="66">
        <v>12500</v>
      </c>
      <c r="G2192" s="17"/>
      <c r="H2192" s="18">
        <f t="shared" si="33"/>
        <v>12500</v>
      </c>
    </row>
    <row r="2193" spans="2:8" s="13" customFormat="1" hidden="1" x14ac:dyDescent="0.15">
      <c r="B2193" s="15">
        <v>112001</v>
      </c>
      <c r="C2193" s="16" t="s">
        <v>9</v>
      </c>
      <c r="D2193" s="26">
        <v>43646</v>
      </c>
      <c r="E2193" s="16" t="s">
        <v>1318</v>
      </c>
      <c r="F2193" s="66"/>
      <c r="G2193" s="17">
        <v>-12500</v>
      </c>
      <c r="H2193" s="18">
        <f t="shared" si="33"/>
        <v>-12500</v>
      </c>
    </row>
    <row r="2194" spans="2:8" s="13" customFormat="1" hidden="1" x14ac:dyDescent="0.15">
      <c r="B2194" s="15">
        <v>112001</v>
      </c>
      <c r="C2194" s="16" t="s">
        <v>9</v>
      </c>
      <c r="D2194" s="26">
        <v>43646</v>
      </c>
      <c r="E2194" s="16" t="s">
        <v>660</v>
      </c>
      <c r="F2194" s="66">
        <v>167911</v>
      </c>
      <c r="G2194" s="17"/>
      <c r="H2194" s="18">
        <f t="shared" si="33"/>
        <v>167911</v>
      </c>
    </row>
    <row r="2195" spans="2:8" s="13" customFormat="1" hidden="1" x14ac:dyDescent="0.15">
      <c r="B2195" s="15">
        <v>911004</v>
      </c>
      <c r="C2195" s="16" t="s">
        <v>200</v>
      </c>
      <c r="D2195" s="26">
        <v>43646</v>
      </c>
      <c r="E2195" s="16" t="s">
        <v>660</v>
      </c>
      <c r="F2195" s="66"/>
      <c r="G2195" s="17">
        <v>-167911</v>
      </c>
      <c r="H2195" s="18">
        <f t="shared" si="33"/>
        <v>-167911</v>
      </c>
    </row>
    <row r="2196" spans="2:8" s="13" customFormat="1" hidden="1" x14ac:dyDescent="0.15">
      <c r="B2196" s="15">
        <v>912005</v>
      </c>
      <c r="C2196" s="16" t="s">
        <v>206</v>
      </c>
      <c r="D2196" s="26">
        <v>43646</v>
      </c>
      <c r="E2196" s="16" t="s">
        <v>822</v>
      </c>
      <c r="F2196" s="66">
        <v>33582</v>
      </c>
      <c r="G2196" s="17"/>
      <c r="H2196" s="18">
        <f t="shared" si="33"/>
        <v>33582</v>
      </c>
    </row>
    <row r="2197" spans="2:8" s="13" customFormat="1" hidden="1" x14ac:dyDescent="0.15">
      <c r="B2197" s="15">
        <v>112001</v>
      </c>
      <c r="C2197" s="16" t="s">
        <v>9</v>
      </c>
      <c r="D2197" s="26">
        <v>43646</v>
      </c>
      <c r="E2197" s="16" t="s">
        <v>822</v>
      </c>
      <c r="F2197" s="66"/>
      <c r="G2197" s="17">
        <v>-33582</v>
      </c>
      <c r="H2197" s="18">
        <f t="shared" si="33"/>
        <v>-33582</v>
      </c>
    </row>
    <row r="2198" spans="2:8" s="13" customFormat="1" hidden="1" x14ac:dyDescent="0.15">
      <c r="B2198" s="15">
        <v>811029</v>
      </c>
      <c r="C2198" s="16" t="s">
        <v>167</v>
      </c>
      <c r="D2198" s="26">
        <v>43646</v>
      </c>
      <c r="E2198" s="16" t="s">
        <v>1344</v>
      </c>
      <c r="F2198" s="66">
        <v>0</v>
      </c>
      <c r="G2198" s="17"/>
      <c r="H2198" s="18">
        <f t="shared" si="33"/>
        <v>0</v>
      </c>
    </row>
    <row r="2199" spans="2:8" s="13" customFormat="1" hidden="1" x14ac:dyDescent="0.15">
      <c r="B2199" s="15">
        <v>811032</v>
      </c>
      <c r="C2199" s="16" t="s">
        <v>170</v>
      </c>
      <c r="D2199" s="26">
        <v>43646</v>
      </c>
      <c r="E2199" s="16" t="s">
        <v>1344</v>
      </c>
      <c r="F2199" s="66">
        <v>27303179.895833332</v>
      </c>
      <c r="G2199" s="17"/>
      <c r="H2199" s="18">
        <f t="shared" si="33"/>
        <v>27303179.895833332</v>
      </c>
    </row>
    <row r="2200" spans="2:8" s="13" customFormat="1" hidden="1" x14ac:dyDescent="0.15">
      <c r="B2200" s="15">
        <v>811033</v>
      </c>
      <c r="C2200" s="16" t="s">
        <v>171</v>
      </c>
      <c r="D2200" s="26">
        <v>43646</v>
      </c>
      <c r="E2200" s="16" t="s">
        <v>1344</v>
      </c>
      <c r="F2200" s="66">
        <v>7430395.833333333</v>
      </c>
      <c r="G2200" s="17"/>
      <c r="H2200" s="18">
        <f t="shared" si="33"/>
        <v>7430395.833333333</v>
      </c>
    </row>
    <row r="2201" spans="2:8" s="13" customFormat="1" hidden="1" x14ac:dyDescent="0.15">
      <c r="B2201" s="15">
        <v>611029</v>
      </c>
      <c r="C2201" s="16" t="s">
        <v>167</v>
      </c>
      <c r="D2201" s="26">
        <v>43646</v>
      </c>
      <c r="E2201" s="16" t="s">
        <v>1344</v>
      </c>
      <c r="F2201" s="66">
        <v>0</v>
      </c>
      <c r="G2201" s="17"/>
      <c r="H2201" s="18">
        <f t="shared" si="33"/>
        <v>0</v>
      </c>
    </row>
    <row r="2202" spans="2:8" s="13" customFormat="1" hidden="1" x14ac:dyDescent="0.15">
      <c r="B2202" s="15">
        <v>611030</v>
      </c>
      <c r="C2202" s="16" t="s">
        <v>168</v>
      </c>
      <c r="D2202" s="26">
        <v>43646</v>
      </c>
      <c r="E2202" s="16" t="s">
        <v>1344</v>
      </c>
      <c r="F2202" s="66">
        <v>4275125</v>
      </c>
      <c r="G2202" s="17"/>
      <c r="H2202" s="18">
        <f t="shared" si="33"/>
        <v>4275125</v>
      </c>
    </row>
    <row r="2203" spans="2:8" s="13" customFormat="1" hidden="1" x14ac:dyDescent="0.15">
      <c r="B2203" s="15">
        <v>611032</v>
      </c>
      <c r="C2203" s="16" t="s">
        <v>170</v>
      </c>
      <c r="D2203" s="26">
        <v>43646</v>
      </c>
      <c r="E2203" s="16" t="s">
        <v>1344</v>
      </c>
      <c r="F2203" s="66">
        <v>0</v>
      </c>
      <c r="G2203" s="17"/>
      <c r="H2203" s="18">
        <f t="shared" si="33"/>
        <v>0</v>
      </c>
    </row>
    <row r="2204" spans="2:8" s="13" customFormat="1" hidden="1" x14ac:dyDescent="0.15">
      <c r="B2204" s="15">
        <v>611033</v>
      </c>
      <c r="C2204" s="16" t="s">
        <v>171</v>
      </c>
      <c r="D2204" s="26">
        <v>43646</v>
      </c>
      <c r="E2204" s="16" t="s">
        <v>1344</v>
      </c>
      <c r="F2204" s="66">
        <v>2907196.9696969786</v>
      </c>
      <c r="G2204" s="17"/>
      <c r="H2204" s="18">
        <f t="shared" si="33"/>
        <v>2907196.9696969786</v>
      </c>
    </row>
    <row r="2205" spans="2:8" s="13" customFormat="1" hidden="1" x14ac:dyDescent="0.15">
      <c r="B2205" s="15">
        <v>171001</v>
      </c>
      <c r="C2205" s="16" t="s">
        <v>65</v>
      </c>
      <c r="D2205" s="26">
        <v>43646</v>
      </c>
      <c r="E2205" s="16" t="s">
        <v>1344</v>
      </c>
      <c r="F2205" s="66"/>
      <c r="G2205" s="17">
        <v>0</v>
      </c>
      <c r="H2205" s="18">
        <f t="shared" si="33"/>
        <v>0</v>
      </c>
    </row>
    <row r="2206" spans="2:8" s="13" customFormat="1" hidden="1" x14ac:dyDescent="0.15">
      <c r="B2206" s="15">
        <v>173001</v>
      </c>
      <c r="C2206" s="16" t="s">
        <v>71</v>
      </c>
      <c r="D2206" s="26">
        <v>43646</v>
      </c>
      <c r="E2206" s="16" t="s">
        <v>1344</v>
      </c>
      <c r="F2206" s="66"/>
      <c r="G2206" s="17">
        <v>-27303179.895833332</v>
      </c>
      <c r="H2206" s="18">
        <f t="shared" si="33"/>
        <v>-27303179.895833332</v>
      </c>
    </row>
    <row r="2207" spans="2:8" s="13" customFormat="1" hidden="1" x14ac:dyDescent="0.15">
      <c r="B2207" s="15">
        <v>175001</v>
      </c>
      <c r="C2207" s="16" t="s">
        <v>75</v>
      </c>
      <c r="D2207" s="26">
        <v>43646</v>
      </c>
      <c r="E2207" s="16" t="s">
        <v>1344</v>
      </c>
      <c r="F2207" s="66"/>
      <c r="G2207" s="17">
        <v>-7430395.833333333</v>
      </c>
      <c r="H2207" s="18">
        <f t="shared" si="33"/>
        <v>-7430395.833333333</v>
      </c>
    </row>
    <row r="2208" spans="2:8" s="13" customFormat="1" hidden="1" x14ac:dyDescent="0.15">
      <c r="B2208" s="15">
        <v>171002</v>
      </c>
      <c r="C2208" s="16" t="s">
        <v>66</v>
      </c>
      <c r="D2208" s="26">
        <v>43646</v>
      </c>
      <c r="E2208" s="16" t="s">
        <v>1344</v>
      </c>
      <c r="F2208" s="66"/>
      <c r="G2208" s="17">
        <v>0</v>
      </c>
      <c r="H2208" s="18">
        <f t="shared" ref="H2208:H2271" si="34">F2208+G2208</f>
        <v>0</v>
      </c>
    </row>
    <row r="2209" spans="2:10" s="13" customFormat="1" hidden="1" x14ac:dyDescent="0.15">
      <c r="B2209" s="15">
        <v>172002</v>
      </c>
      <c r="C2209" s="16" t="s">
        <v>69</v>
      </c>
      <c r="D2209" s="26">
        <v>43646</v>
      </c>
      <c r="E2209" s="16" t="s">
        <v>1344</v>
      </c>
      <c r="F2209" s="66"/>
      <c r="G2209" s="17">
        <v>-4275125</v>
      </c>
      <c r="H2209" s="18">
        <f t="shared" si="34"/>
        <v>-4275125</v>
      </c>
    </row>
    <row r="2210" spans="2:10" s="13" customFormat="1" hidden="1" x14ac:dyDescent="0.15">
      <c r="B2210" s="15">
        <v>173002</v>
      </c>
      <c r="C2210" s="16" t="s">
        <v>72</v>
      </c>
      <c r="D2210" s="26">
        <v>43646</v>
      </c>
      <c r="E2210" s="16" t="s">
        <v>1344</v>
      </c>
      <c r="F2210" s="66"/>
      <c r="G2210" s="17">
        <v>0</v>
      </c>
      <c r="H2210" s="18">
        <f t="shared" si="34"/>
        <v>0</v>
      </c>
    </row>
    <row r="2211" spans="2:10" s="13" customFormat="1" hidden="1" x14ac:dyDescent="0.15">
      <c r="B2211" s="15">
        <v>175002</v>
      </c>
      <c r="C2211" s="16" t="s">
        <v>76</v>
      </c>
      <c r="D2211" s="26">
        <v>43646</v>
      </c>
      <c r="E2211" s="16" t="s">
        <v>1344</v>
      </c>
      <c r="F2211" s="66"/>
      <c r="G2211" s="17">
        <v>-2907196.9696969786</v>
      </c>
      <c r="H2211" s="18">
        <f t="shared" si="34"/>
        <v>-2907196.9696969786</v>
      </c>
    </row>
    <row r="2212" spans="2:10" s="13" customFormat="1" hidden="1" x14ac:dyDescent="0.15">
      <c r="B2212" s="15">
        <v>611023</v>
      </c>
      <c r="C2212" s="16" t="s">
        <v>161</v>
      </c>
      <c r="D2212" s="26">
        <v>43646</v>
      </c>
      <c r="E2212" s="16" t="s">
        <v>384</v>
      </c>
      <c r="F2212" s="66">
        <v>16666666.666666666</v>
      </c>
      <c r="G2212" s="17"/>
      <c r="H2212" s="18">
        <f t="shared" si="34"/>
        <v>16666666.666666666</v>
      </c>
    </row>
    <row r="2213" spans="2:10" s="13" customFormat="1" hidden="1" x14ac:dyDescent="0.15">
      <c r="B2213" s="15">
        <v>142003</v>
      </c>
      <c r="C2213" s="16" t="s">
        <v>41</v>
      </c>
      <c r="D2213" s="26">
        <v>43646</v>
      </c>
      <c r="E2213" s="16" t="s">
        <v>384</v>
      </c>
      <c r="F2213" s="66"/>
      <c r="G2213" s="17">
        <v>-16666666.6666667</v>
      </c>
      <c r="H2213" s="18">
        <f t="shared" si="34"/>
        <v>-16666666.6666667</v>
      </c>
    </row>
    <row r="2214" spans="2:10" s="13" customFormat="1" hidden="1" x14ac:dyDescent="0.15">
      <c r="B2214" s="15">
        <v>122001</v>
      </c>
      <c r="C2214" s="16" t="s">
        <v>18</v>
      </c>
      <c r="D2214" s="26">
        <v>43646</v>
      </c>
      <c r="E2214" s="16" t="s">
        <v>1345</v>
      </c>
      <c r="F2214" s="66">
        <v>930219436.73717999</v>
      </c>
      <c r="G2214" s="17"/>
      <c r="H2214" s="18">
        <f t="shared" si="34"/>
        <v>930219436.73717999</v>
      </c>
    </row>
    <row r="2215" spans="2:10" s="13" customFormat="1" hidden="1" x14ac:dyDescent="0.15">
      <c r="B2215" s="15">
        <v>214005</v>
      </c>
      <c r="C2215" s="16" t="s">
        <v>94</v>
      </c>
      <c r="D2215" s="26">
        <v>43646</v>
      </c>
      <c r="E2215" s="16" t="s">
        <v>663</v>
      </c>
      <c r="F2215" s="66"/>
      <c r="G2215" s="17">
        <v>-43364385.703380004</v>
      </c>
      <c r="H2215" s="18">
        <f t="shared" si="34"/>
        <v>-43364385.703380004</v>
      </c>
    </row>
    <row r="2216" spans="2:10" s="13" customFormat="1" hidden="1" x14ac:dyDescent="0.15">
      <c r="B2216" s="15">
        <v>411003</v>
      </c>
      <c r="C2216" s="16" t="s">
        <v>120</v>
      </c>
      <c r="D2216" s="26">
        <v>43646</v>
      </c>
      <c r="E2216" s="16" t="s">
        <v>1345</v>
      </c>
      <c r="F2216" s="66"/>
      <c r="G2216" s="17">
        <v>-886855051.03380001</v>
      </c>
      <c r="H2216" s="18">
        <f t="shared" si="34"/>
        <v>-886855051.03380001</v>
      </c>
      <c r="I2216" s="62"/>
      <c r="J2216" s="54">
        <f>G2216+I2216</f>
        <v>-886855051.03380001</v>
      </c>
    </row>
    <row r="2217" spans="2:10" s="13" customFormat="1" hidden="1" x14ac:dyDescent="0.15">
      <c r="B2217" s="15">
        <v>511001</v>
      </c>
      <c r="C2217" s="16" t="s">
        <v>134</v>
      </c>
      <c r="D2217" s="26">
        <v>43646</v>
      </c>
      <c r="E2217" s="16" t="s">
        <v>1346</v>
      </c>
      <c r="F2217" s="66">
        <v>706612455</v>
      </c>
      <c r="G2217" s="17"/>
      <c r="H2217" s="18">
        <f t="shared" si="34"/>
        <v>706612455</v>
      </c>
    </row>
    <row r="2218" spans="2:10" s="13" customFormat="1" hidden="1" x14ac:dyDescent="0.15">
      <c r="B2218" s="15">
        <v>136001</v>
      </c>
      <c r="C2218" s="16" t="s">
        <v>29</v>
      </c>
      <c r="D2218" s="26">
        <v>43646</v>
      </c>
      <c r="E2218" s="16" t="s">
        <v>1346</v>
      </c>
      <c r="F2218" s="66"/>
      <c r="G2218" s="17">
        <v>-706612455</v>
      </c>
      <c r="H2218" s="18">
        <f t="shared" si="34"/>
        <v>-706612455</v>
      </c>
    </row>
    <row r="2219" spans="2:10" s="13" customFormat="1" hidden="1" x14ac:dyDescent="0.15">
      <c r="B2219" s="15">
        <v>711034</v>
      </c>
      <c r="C2219" s="16" t="s">
        <v>183</v>
      </c>
      <c r="D2219" s="26">
        <v>43646</v>
      </c>
      <c r="E2219" s="16" t="s">
        <v>1347</v>
      </c>
      <c r="F2219" s="66">
        <v>14048100</v>
      </c>
      <c r="G2219" s="17"/>
      <c r="H2219" s="18">
        <f t="shared" si="34"/>
        <v>14048100</v>
      </c>
    </row>
    <row r="2220" spans="2:10" s="13" customFormat="1" hidden="1" x14ac:dyDescent="0.15">
      <c r="B2220" s="15">
        <v>212001</v>
      </c>
      <c r="C2220" s="16" t="s">
        <v>85</v>
      </c>
      <c r="D2220" s="26">
        <v>43646</v>
      </c>
      <c r="E2220" s="16" t="s">
        <v>1347</v>
      </c>
      <c r="F2220" s="66"/>
      <c r="G2220" s="17">
        <v>-14048100</v>
      </c>
      <c r="H2220" s="18">
        <f t="shared" si="34"/>
        <v>-14048100</v>
      </c>
    </row>
    <row r="2221" spans="2:10" s="13" customFormat="1" hidden="1" x14ac:dyDescent="0.15">
      <c r="B2221" s="15">
        <v>136001</v>
      </c>
      <c r="C2221" s="16" t="s">
        <v>29</v>
      </c>
      <c r="D2221" s="26">
        <v>43646</v>
      </c>
      <c r="E2221" s="16" t="s">
        <v>1348</v>
      </c>
      <c r="F2221" s="66">
        <v>323915500</v>
      </c>
      <c r="G2221" s="17"/>
      <c r="H2221" s="18">
        <f t="shared" si="34"/>
        <v>323915500</v>
      </c>
    </row>
    <row r="2222" spans="2:10" s="13" customFormat="1" hidden="1" x14ac:dyDescent="0.15">
      <c r="B2222" s="15">
        <v>212001</v>
      </c>
      <c r="C2222" s="16" t="s">
        <v>85</v>
      </c>
      <c r="D2222" s="26">
        <v>43646</v>
      </c>
      <c r="E2222" s="16" t="s">
        <v>1348</v>
      </c>
      <c r="F2222" s="66"/>
      <c r="G2222" s="17">
        <v>-323915500</v>
      </c>
      <c r="H2222" s="18">
        <f t="shared" si="34"/>
        <v>-323915500</v>
      </c>
    </row>
    <row r="2223" spans="2:10" s="13" customFormat="1" hidden="1" x14ac:dyDescent="0.15">
      <c r="B2223" s="15">
        <v>611005</v>
      </c>
      <c r="C2223" s="16" t="s">
        <v>144</v>
      </c>
      <c r="D2223" s="26">
        <v>43647</v>
      </c>
      <c r="E2223" s="16" t="s">
        <v>833</v>
      </c>
      <c r="F2223" s="66">
        <v>4500000</v>
      </c>
      <c r="G2223" s="17"/>
      <c r="H2223" s="18">
        <f t="shared" si="34"/>
        <v>4500000</v>
      </c>
    </row>
    <row r="2224" spans="2:10" s="13" customFormat="1" hidden="1" x14ac:dyDescent="0.15">
      <c r="B2224" s="15">
        <v>112003</v>
      </c>
      <c r="C2224" s="16" t="s">
        <v>11</v>
      </c>
      <c r="D2224" s="26">
        <v>43647</v>
      </c>
      <c r="E2224" s="16" t="s">
        <v>833</v>
      </c>
      <c r="F2224" s="66"/>
      <c r="G2224" s="17">
        <v>-4500000</v>
      </c>
      <c r="H2224" s="18">
        <f t="shared" si="34"/>
        <v>-4500000</v>
      </c>
    </row>
    <row r="2225" spans="2:8" s="13" customFormat="1" hidden="1" x14ac:dyDescent="0.15">
      <c r="B2225" s="15">
        <v>611005</v>
      </c>
      <c r="C2225" s="16" t="s">
        <v>144</v>
      </c>
      <c r="D2225" s="26">
        <v>43647</v>
      </c>
      <c r="E2225" s="16" t="s">
        <v>834</v>
      </c>
      <c r="F2225" s="66">
        <v>3500000</v>
      </c>
      <c r="G2225" s="17"/>
      <c r="H2225" s="18">
        <f t="shared" si="34"/>
        <v>3500000</v>
      </c>
    </row>
    <row r="2226" spans="2:8" s="13" customFormat="1" hidden="1" x14ac:dyDescent="0.15">
      <c r="B2226" s="15">
        <v>112003</v>
      </c>
      <c r="C2226" s="16" t="s">
        <v>11</v>
      </c>
      <c r="D2226" s="26">
        <v>43647</v>
      </c>
      <c r="E2226" s="16" t="s">
        <v>834</v>
      </c>
      <c r="F2226" s="66"/>
      <c r="G2226" s="17">
        <v>-3500000</v>
      </c>
      <c r="H2226" s="18">
        <f t="shared" si="34"/>
        <v>-3500000</v>
      </c>
    </row>
    <row r="2227" spans="2:8" s="13" customFormat="1" hidden="1" x14ac:dyDescent="0.15">
      <c r="B2227" s="15">
        <v>611005</v>
      </c>
      <c r="C2227" s="16" t="s">
        <v>144</v>
      </c>
      <c r="D2227" s="26">
        <v>43647</v>
      </c>
      <c r="E2227" s="16" t="s">
        <v>835</v>
      </c>
      <c r="F2227" s="66">
        <v>2344553</v>
      </c>
      <c r="G2227" s="17"/>
      <c r="H2227" s="18">
        <f t="shared" si="34"/>
        <v>2344553</v>
      </c>
    </row>
    <row r="2228" spans="2:8" s="13" customFormat="1" hidden="1" x14ac:dyDescent="0.15">
      <c r="B2228" s="15">
        <v>112003</v>
      </c>
      <c r="C2228" s="16" t="s">
        <v>11</v>
      </c>
      <c r="D2228" s="26">
        <v>43647</v>
      </c>
      <c r="E2228" s="16" t="s">
        <v>835</v>
      </c>
      <c r="F2228" s="66"/>
      <c r="G2228" s="17">
        <v>-2344553</v>
      </c>
      <c r="H2228" s="18">
        <f t="shared" si="34"/>
        <v>-2344553</v>
      </c>
    </row>
    <row r="2229" spans="2:8" s="13" customFormat="1" hidden="1" x14ac:dyDescent="0.15">
      <c r="B2229" s="15">
        <v>611005</v>
      </c>
      <c r="C2229" s="16" t="s">
        <v>144</v>
      </c>
      <c r="D2229" s="26">
        <v>43647</v>
      </c>
      <c r="E2229" s="16" t="s">
        <v>836</v>
      </c>
      <c r="F2229" s="66">
        <v>2235140</v>
      </c>
      <c r="G2229" s="17"/>
      <c r="H2229" s="18">
        <f t="shared" si="34"/>
        <v>2235140</v>
      </c>
    </row>
    <row r="2230" spans="2:8" s="13" customFormat="1" hidden="1" x14ac:dyDescent="0.15">
      <c r="B2230" s="15">
        <v>112003</v>
      </c>
      <c r="C2230" s="16" t="s">
        <v>11</v>
      </c>
      <c r="D2230" s="26">
        <v>43647</v>
      </c>
      <c r="E2230" s="16" t="s">
        <v>836</v>
      </c>
      <c r="F2230" s="66"/>
      <c r="G2230" s="17">
        <v>-2235140</v>
      </c>
      <c r="H2230" s="18">
        <f t="shared" si="34"/>
        <v>-2235140</v>
      </c>
    </row>
    <row r="2231" spans="2:8" s="13" customFormat="1" hidden="1" x14ac:dyDescent="0.15">
      <c r="B2231" s="15">
        <v>611005</v>
      </c>
      <c r="C2231" s="16" t="s">
        <v>144</v>
      </c>
      <c r="D2231" s="26">
        <v>43647</v>
      </c>
      <c r="E2231" s="16" t="s">
        <v>837</v>
      </c>
      <c r="F2231" s="66">
        <v>1990265</v>
      </c>
      <c r="G2231" s="17"/>
      <c r="H2231" s="18">
        <f t="shared" si="34"/>
        <v>1990265</v>
      </c>
    </row>
    <row r="2232" spans="2:8" s="13" customFormat="1" hidden="1" x14ac:dyDescent="0.15">
      <c r="B2232" s="15">
        <v>112003</v>
      </c>
      <c r="C2232" s="16" t="s">
        <v>11</v>
      </c>
      <c r="D2232" s="26">
        <v>43647</v>
      </c>
      <c r="E2232" s="16" t="s">
        <v>837</v>
      </c>
      <c r="F2232" s="66"/>
      <c r="G2232" s="17">
        <v>-1990265</v>
      </c>
      <c r="H2232" s="18">
        <f t="shared" si="34"/>
        <v>-1990265</v>
      </c>
    </row>
    <row r="2233" spans="2:8" s="13" customFormat="1" hidden="1" x14ac:dyDescent="0.15">
      <c r="B2233" s="15">
        <v>611005</v>
      </c>
      <c r="C2233" s="16" t="s">
        <v>144</v>
      </c>
      <c r="D2233" s="26">
        <v>43647</v>
      </c>
      <c r="E2233" s="16" t="s">
        <v>838</v>
      </c>
      <c r="F2233" s="66">
        <v>2417494</v>
      </c>
      <c r="G2233" s="17"/>
      <c r="H2233" s="18">
        <f t="shared" si="34"/>
        <v>2417494</v>
      </c>
    </row>
    <row r="2234" spans="2:8" s="13" customFormat="1" hidden="1" x14ac:dyDescent="0.15">
      <c r="B2234" s="15">
        <v>112003</v>
      </c>
      <c r="C2234" s="16" t="s">
        <v>11</v>
      </c>
      <c r="D2234" s="26">
        <v>43647</v>
      </c>
      <c r="E2234" s="16" t="s">
        <v>838</v>
      </c>
      <c r="F2234" s="66"/>
      <c r="G2234" s="17">
        <v>-2417494</v>
      </c>
      <c r="H2234" s="18">
        <f t="shared" si="34"/>
        <v>-2417494</v>
      </c>
    </row>
    <row r="2235" spans="2:8" s="13" customFormat="1" hidden="1" x14ac:dyDescent="0.15">
      <c r="B2235" s="15">
        <v>611005</v>
      </c>
      <c r="C2235" s="16" t="s">
        <v>144</v>
      </c>
      <c r="D2235" s="26">
        <v>43647</v>
      </c>
      <c r="E2235" s="16" t="s">
        <v>839</v>
      </c>
      <c r="F2235" s="66">
        <v>2438335</v>
      </c>
      <c r="G2235" s="17"/>
      <c r="H2235" s="18">
        <f t="shared" si="34"/>
        <v>2438335</v>
      </c>
    </row>
    <row r="2236" spans="2:8" s="13" customFormat="1" hidden="1" x14ac:dyDescent="0.15">
      <c r="B2236" s="15">
        <v>112003</v>
      </c>
      <c r="C2236" s="16" t="s">
        <v>11</v>
      </c>
      <c r="D2236" s="26">
        <v>43647</v>
      </c>
      <c r="E2236" s="16" t="s">
        <v>839</v>
      </c>
      <c r="F2236" s="66"/>
      <c r="G2236" s="17">
        <v>-2438335</v>
      </c>
      <c r="H2236" s="18">
        <f t="shared" si="34"/>
        <v>-2438335</v>
      </c>
    </row>
    <row r="2237" spans="2:8" s="13" customFormat="1" hidden="1" x14ac:dyDescent="0.15">
      <c r="B2237" s="15">
        <v>611005</v>
      </c>
      <c r="C2237" s="16" t="s">
        <v>144</v>
      </c>
      <c r="D2237" s="26">
        <v>43647</v>
      </c>
      <c r="E2237" s="16" t="s">
        <v>840</v>
      </c>
      <c r="F2237" s="66">
        <v>2172619</v>
      </c>
      <c r="G2237" s="17"/>
      <c r="H2237" s="18">
        <f t="shared" si="34"/>
        <v>2172619</v>
      </c>
    </row>
    <row r="2238" spans="2:8" s="13" customFormat="1" hidden="1" x14ac:dyDescent="0.15">
      <c r="B2238" s="15">
        <v>112003</v>
      </c>
      <c r="C2238" s="16" t="s">
        <v>11</v>
      </c>
      <c r="D2238" s="26">
        <v>43647</v>
      </c>
      <c r="E2238" s="16" t="s">
        <v>840</v>
      </c>
      <c r="F2238" s="66"/>
      <c r="G2238" s="17">
        <v>-2172619</v>
      </c>
      <c r="H2238" s="18">
        <f t="shared" si="34"/>
        <v>-2172619</v>
      </c>
    </row>
    <row r="2239" spans="2:8" s="13" customFormat="1" hidden="1" x14ac:dyDescent="0.15">
      <c r="B2239" s="15">
        <v>711005</v>
      </c>
      <c r="C2239" s="16" t="s">
        <v>144</v>
      </c>
      <c r="D2239" s="26">
        <v>43647</v>
      </c>
      <c r="E2239" s="16" t="s">
        <v>841</v>
      </c>
      <c r="F2239" s="66">
        <v>18929000</v>
      </c>
      <c r="G2239" s="17"/>
      <c r="H2239" s="18">
        <f t="shared" si="34"/>
        <v>18929000</v>
      </c>
    </row>
    <row r="2240" spans="2:8" s="13" customFormat="1" hidden="1" x14ac:dyDescent="0.15">
      <c r="B2240" s="15">
        <v>112003</v>
      </c>
      <c r="C2240" s="16" t="s">
        <v>11</v>
      </c>
      <c r="D2240" s="26">
        <v>43647</v>
      </c>
      <c r="E2240" s="16" t="s">
        <v>841</v>
      </c>
      <c r="F2240" s="66"/>
      <c r="G2240" s="17">
        <v>-18929000</v>
      </c>
      <c r="H2240" s="18">
        <f t="shared" si="34"/>
        <v>-18929000</v>
      </c>
    </row>
    <row r="2241" spans="2:8" s="13" customFormat="1" hidden="1" x14ac:dyDescent="0.15">
      <c r="B2241" s="15">
        <v>811005</v>
      </c>
      <c r="C2241" s="16" t="s">
        <v>144</v>
      </c>
      <c r="D2241" s="26">
        <v>43647</v>
      </c>
      <c r="E2241" s="16" t="s">
        <v>842</v>
      </c>
      <c r="F2241" s="66">
        <v>18077000</v>
      </c>
      <c r="G2241" s="17"/>
      <c r="H2241" s="18">
        <f t="shared" si="34"/>
        <v>18077000</v>
      </c>
    </row>
    <row r="2242" spans="2:8" s="13" customFormat="1" hidden="1" x14ac:dyDescent="0.15">
      <c r="B2242" s="15">
        <v>112003</v>
      </c>
      <c r="C2242" s="16" t="s">
        <v>11</v>
      </c>
      <c r="D2242" s="26">
        <v>43647</v>
      </c>
      <c r="E2242" s="16" t="s">
        <v>842</v>
      </c>
      <c r="F2242" s="66"/>
      <c r="G2242" s="17">
        <v>-18077000</v>
      </c>
      <c r="H2242" s="18">
        <f t="shared" si="34"/>
        <v>-18077000</v>
      </c>
    </row>
    <row r="2243" spans="2:8" s="13" customFormat="1" hidden="1" x14ac:dyDescent="0.15">
      <c r="B2243" s="15">
        <v>811005</v>
      </c>
      <c r="C2243" s="16" t="s">
        <v>144</v>
      </c>
      <c r="D2243" s="26">
        <v>43647</v>
      </c>
      <c r="E2243" s="16" t="s">
        <v>843</v>
      </c>
      <c r="F2243" s="66">
        <v>15000000</v>
      </c>
      <c r="G2243" s="17"/>
      <c r="H2243" s="18">
        <f t="shared" si="34"/>
        <v>15000000</v>
      </c>
    </row>
    <row r="2244" spans="2:8" s="13" customFormat="1" hidden="1" x14ac:dyDescent="0.15">
      <c r="B2244" s="15">
        <v>112003</v>
      </c>
      <c r="C2244" s="16" t="s">
        <v>11</v>
      </c>
      <c r="D2244" s="26">
        <v>43647</v>
      </c>
      <c r="E2244" s="16" t="s">
        <v>843</v>
      </c>
      <c r="F2244" s="66"/>
      <c r="G2244" s="17">
        <v>-15000000</v>
      </c>
      <c r="H2244" s="18">
        <f t="shared" si="34"/>
        <v>-15000000</v>
      </c>
    </row>
    <row r="2245" spans="2:8" s="13" customFormat="1" hidden="1" x14ac:dyDescent="0.15">
      <c r="B2245" s="15">
        <v>711005</v>
      </c>
      <c r="C2245" s="16" t="s">
        <v>144</v>
      </c>
      <c r="D2245" s="26">
        <v>43647</v>
      </c>
      <c r="E2245" s="16" t="s">
        <v>844</v>
      </c>
      <c r="F2245" s="66">
        <v>9577000</v>
      </c>
      <c r="G2245" s="17"/>
      <c r="H2245" s="18">
        <f t="shared" si="34"/>
        <v>9577000</v>
      </c>
    </row>
    <row r="2246" spans="2:8" s="13" customFormat="1" hidden="1" x14ac:dyDescent="0.15">
      <c r="B2246" s="15">
        <v>112003</v>
      </c>
      <c r="C2246" s="16" t="s">
        <v>11</v>
      </c>
      <c r="D2246" s="26">
        <v>43647</v>
      </c>
      <c r="E2246" s="16" t="s">
        <v>844</v>
      </c>
      <c r="F2246" s="66"/>
      <c r="G2246" s="17">
        <v>-9577000</v>
      </c>
      <c r="H2246" s="18">
        <f t="shared" si="34"/>
        <v>-9577000</v>
      </c>
    </row>
    <row r="2247" spans="2:8" s="13" customFormat="1" hidden="1" x14ac:dyDescent="0.15">
      <c r="B2247" s="15">
        <v>811005</v>
      </c>
      <c r="C2247" s="16" t="s">
        <v>144</v>
      </c>
      <c r="D2247" s="26">
        <v>43647</v>
      </c>
      <c r="E2247" s="16" t="s">
        <v>845</v>
      </c>
      <c r="F2247" s="66">
        <v>7386000</v>
      </c>
      <c r="G2247" s="17"/>
      <c r="H2247" s="18">
        <f t="shared" si="34"/>
        <v>7386000</v>
      </c>
    </row>
    <row r="2248" spans="2:8" s="13" customFormat="1" hidden="1" x14ac:dyDescent="0.15">
      <c r="B2248" s="15">
        <v>112003</v>
      </c>
      <c r="C2248" s="16" t="s">
        <v>11</v>
      </c>
      <c r="D2248" s="26">
        <v>43647</v>
      </c>
      <c r="E2248" s="16" t="s">
        <v>845</v>
      </c>
      <c r="F2248" s="66"/>
      <c r="G2248" s="17">
        <v>-7386000</v>
      </c>
      <c r="H2248" s="18">
        <f t="shared" si="34"/>
        <v>-7386000</v>
      </c>
    </row>
    <row r="2249" spans="2:8" s="13" customFormat="1" hidden="1" x14ac:dyDescent="0.15">
      <c r="B2249" s="15">
        <v>711005</v>
      </c>
      <c r="C2249" s="16" t="s">
        <v>144</v>
      </c>
      <c r="D2249" s="26">
        <v>43647</v>
      </c>
      <c r="E2249" s="16" t="s">
        <v>846</v>
      </c>
      <c r="F2249" s="66">
        <v>14231000</v>
      </c>
      <c r="G2249" s="17"/>
      <c r="H2249" s="18">
        <f t="shared" si="34"/>
        <v>14231000</v>
      </c>
    </row>
    <row r="2250" spans="2:8" s="13" customFormat="1" hidden="1" x14ac:dyDescent="0.15">
      <c r="B2250" s="15">
        <v>112003</v>
      </c>
      <c r="C2250" s="16" t="s">
        <v>11</v>
      </c>
      <c r="D2250" s="26">
        <v>43647</v>
      </c>
      <c r="E2250" s="16" t="s">
        <v>846</v>
      </c>
      <c r="F2250" s="66"/>
      <c r="G2250" s="17">
        <v>-14231000</v>
      </c>
      <c r="H2250" s="18">
        <f t="shared" si="34"/>
        <v>-14231000</v>
      </c>
    </row>
    <row r="2251" spans="2:8" s="13" customFormat="1" hidden="1" x14ac:dyDescent="0.15">
      <c r="B2251" s="15">
        <v>811005</v>
      </c>
      <c r="C2251" s="16" t="s">
        <v>144</v>
      </c>
      <c r="D2251" s="26">
        <v>43647</v>
      </c>
      <c r="E2251" s="16" t="s">
        <v>847</v>
      </c>
      <c r="F2251" s="66">
        <v>5446000</v>
      </c>
      <c r="G2251" s="17"/>
      <c r="H2251" s="18">
        <f t="shared" si="34"/>
        <v>5446000</v>
      </c>
    </row>
    <row r="2252" spans="2:8" s="13" customFormat="1" hidden="1" x14ac:dyDescent="0.15">
      <c r="B2252" s="15">
        <v>112003</v>
      </c>
      <c r="C2252" s="16" t="s">
        <v>11</v>
      </c>
      <c r="D2252" s="26">
        <v>43647</v>
      </c>
      <c r="E2252" s="16" t="s">
        <v>847</v>
      </c>
      <c r="F2252" s="66"/>
      <c r="G2252" s="17">
        <v>-5446000</v>
      </c>
      <c r="H2252" s="18">
        <f t="shared" si="34"/>
        <v>-5446000</v>
      </c>
    </row>
    <row r="2253" spans="2:8" s="13" customFormat="1" hidden="1" x14ac:dyDescent="0.15">
      <c r="B2253" s="15">
        <v>811005</v>
      </c>
      <c r="C2253" s="16" t="s">
        <v>144</v>
      </c>
      <c r="D2253" s="26">
        <v>43647</v>
      </c>
      <c r="E2253" s="16" t="s">
        <v>848</v>
      </c>
      <c r="F2253" s="66">
        <v>2666700</v>
      </c>
      <c r="G2253" s="17"/>
      <c r="H2253" s="18">
        <f t="shared" si="34"/>
        <v>2666700</v>
      </c>
    </row>
    <row r="2254" spans="2:8" s="13" customFormat="1" hidden="1" x14ac:dyDescent="0.15">
      <c r="B2254" s="15">
        <v>112003</v>
      </c>
      <c r="C2254" s="16" t="s">
        <v>11</v>
      </c>
      <c r="D2254" s="26">
        <v>43647</v>
      </c>
      <c r="E2254" s="16" t="s">
        <v>848</v>
      </c>
      <c r="F2254" s="66"/>
      <c r="G2254" s="17">
        <v>-2666700</v>
      </c>
      <c r="H2254" s="18">
        <f t="shared" si="34"/>
        <v>-2666700</v>
      </c>
    </row>
    <row r="2255" spans="2:8" s="13" customFormat="1" hidden="1" x14ac:dyDescent="0.15">
      <c r="B2255" s="15">
        <v>711005</v>
      </c>
      <c r="C2255" s="16" t="s">
        <v>144</v>
      </c>
      <c r="D2255" s="26">
        <v>43647</v>
      </c>
      <c r="E2255" s="16" t="s">
        <v>849</v>
      </c>
      <c r="F2255" s="66">
        <v>1866700</v>
      </c>
      <c r="G2255" s="17"/>
      <c r="H2255" s="18">
        <f t="shared" si="34"/>
        <v>1866700</v>
      </c>
    </row>
    <row r="2256" spans="2:8" s="13" customFormat="1" hidden="1" x14ac:dyDescent="0.15">
      <c r="B2256" s="15">
        <v>112003</v>
      </c>
      <c r="C2256" s="16" t="s">
        <v>11</v>
      </c>
      <c r="D2256" s="26">
        <v>43647</v>
      </c>
      <c r="E2256" s="16" t="s">
        <v>849</v>
      </c>
      <c r="F2256" s="66"/>
      <c r="G2256" s="17">
        <v>-1866700</v>
      </c>
      <c r="H2256" s="18">
        <f t="shared" si="34"/>
        <v>-1866700</v>
      </c>
    </row>
    <row r="2257" spans="2:8" s="13" customFormat="1" hidden="1" x14ac:dyDescent="0.15">
      <c r="B2257" s="15">
        <v>711005</v>
      </c>
      <c r="C2257" s="16" t="s">
        <v>144</v>
      </c>
      <c r="D2257" s="26">
        <v>43647</v>
      </c>
      <c r="E2257" s="16" t="s">
        <v>850</v>
      </c>
      <c r="F2257" s="66">
        <v>16481000</v>
      </c>
      <c r="G2257" s="17"/>
      <c r="H2257" s="18">
        <f t="shared" si="34"/>
        <v>16481000</v>
      </c>
    </row>
    <row r="2258" spans="2:8" s="13" customFormat="1" hidden="1" x14ac:dyDescent="0.15">
      <c r="B2258" s="15">
        <v>112003</v>
      </c>
      <c r="C2258" s="16" t="s">
        <v>11</v>
      </c>
      <c r="D2258" s="26">
        <v>43647</v>
      </c>
      <c r="E2258" s="16" t="s">
        <v>850</v>
      </c>
      <c r="F2258" s="66"/>
      <c r="G2258" s="17">
        <v>-16481000</v>
      </c>
      <c r="H2258" s="18">
        <f t="shared" si="34"/>
        <v>-16481000</v>
      </c>
    </row>
    <row r="2259" spans="2:8" s="13" customFormat="1" hidden="1" x14ac:dyDescent="0.15">
      <c r="B2259" s="15">
        <v>711005</v>
      </c>
      <c r="C2259" s="16" t="s">
        <v>144</v>
      </c>
      <c r="D2259" s="26">
        <v>43647</v>
      </c>
      <c r="E2259" s="16" t="s">
        <v>851</v>
      </c>
      <c r="F2259" s="66">
        <v>12506589</v>
      </c>
      <c r="G2259" s="17"/>
      <c r="H2259" s="18">
        <f t="shared" si="34"/>
        <v>12506589</v>
      </c>
    </row>
    <row r="2260" spans="2:8" s="13" customFormat="1" hidden="1" x14ac:dyDescent="0.15">
      <c r="B2260" s="15">
        <v>112003</v>
      </c>
      <c r="C2260" s="16" t="s">
        <v>11</v>
      </c>
      <c r="D2260" s="26">
        <v>43647</v>
      </c>
      <c r="E2260" s="16" t="s">
        <v>851</v>
      </c>
      <c r="F2260" s="66"/>
      <c r="G2260" s="17">
        <v>-12506589</v>
      </c>
      <c r="H2260" s="18">
        <f t="shared" si="34"/>
        <v>-12506589</v>
      </c>
    </row>
    <row r="2261" spans="2:8" s="13" customFormat="1" hidden="1" x14ac:dyDescent="0.15">
      <c r="B2261" s="15">
        <v>711005</v>
      </c>
      <c r="C2261" s="16" t="s">
        <v>144</v>
      </c>
      <c r="D2261" s="26">
        <v>43647</v>
      </c>
      <c r="E2261" s="16" t="s">
        <v>852</v>
      </c>
      <c r="F2261" s="66">
        <v>12819366</v>
      </c>
      <c r="G2261" s="17"/>
      <c r="H2261" s="18">
        <f t="shared" si="34"/>
        <v>12819366</v>
      </c>
    </row>
    <row r="2262" spans="2:8" s="13" customFormat="1" hidden="1" x14ac:dyDescent="0.15">
      <c r="B2262" s="15">
        <v>112003</v>
      </c>
      <c r="C2262" s="16" t="s">
        <v>11</v>
      </c>
      <c r="D2262" s="26">
        <v>43647</v>
      </c>
      <c r="E2262" s="16" t="s">
        <v>852</v>
      </c>
      <c r="F2262" s="66"/>
      <c r="G2262" s="17">
        <v>-12819366</v>
      </c>
      <c r="H2262" s="18">
        <f t="shared" si="34"/>
        <v>-12819366</v>
      </c>
    </row>
    <row r="2263" spans="2:8" s="13" customFormat="1" hidden="1" x14ac:dyDescent="0.15">
      <c r="B2263" s="15">
        <v>811010</v>
      </c>
      <c r="C2263" s="16" t="s">
        <v>149</v>
      </c>
      <c r="D2263" s="26">
        <v>43647</v>
      </c>
      <c r="E2263" s="16" t="s">
        <v>479</v>
      </c>
      <c r="F2263" s="66">
        <v>1000000</v>
      </c>
      <c r="G2263" s="17"/>
      <c r="H2263" s="18">
        <f t="shared" si="34"/>
        <v>1000000</v>
      </c>
    </row>
    <row r="2264" spans="2:8" s="13" customFormat="1" hidden="1" x14ac:dyDescent="0.15">
      <c r="B2264" s="15">
        <v>112003</v>
      </c>
      <c r="C2264" s="16" t="s">
        <v>11</v>
      </c>
      <c r="D2264" s="26">
        <v>43647</v>
      </c>
      <c r="E2264" s="16" t="s">
        <v>479</v>
      </c>
      <c r="F2264" s="66"/>
      <c r="G2264" s="17">
        <v>-1000000</v>
      </c>
      <c r="H2264" s="18">
        <f t="shared" si="34"/>
        <v>-1000000</v>
      </c>
    </row>
    <row r="2265" spans="2:8" s="13" customFormat="1" hidden="1" x14ac:dyDescent="0.15">
      <c r="B2265" s="15">
        <v>711005</v>
      </c>
      <c r="C2265" s="16" t="s">
        <v>144</v>
      </c>
      <c r="D2265" s="26">
        <v>43647</v>
      </c>
      <c r="E2265" s="16" t="s">
        <v>853</v>
      </c>
      <c r="F2265" s="66">
        <v>12747737</v>
      </c>
      <c r="G2265" s="17"/>
      <c r="H2265" s="18">
        <f t="shared" si="34"/>
        <v>12747737</v>
      </c>
    </row>
    <row r="2266" spans="2:8" s="13" customFormat="1" hidden="1" x14ac:dyDescent="0.15">
      <c r="B2266" s="15">
        <v>112003</v>
      </c>
      <c r="C2266" s="16" t="s">
        <v>11</v>
      </c>
      <c r="D2266" s="26">
        <v>43647</v>
      </c>
      <c r="E2266" s="16" t="s">
        <v>853</v>
      </c>
      <c r="F2266" s="66"/>
      <c r="G2266" s="17">
        <v>-12747737</v>
      </c>
      <c r="H2266" s="18">
        <f t="shared" si="34"/>
        <v>-12747737</v>
      </c>
    </row>
    <row r="2267" spans="2:8" s="13" customFormat="1" hidden="1" x14ac:dyDescent="0.15">
      <c r="B2267" s="15">
        <v>611005</v>
      </c>
      <c r="C2267" s="16" t="s">
        <v>144</v>
      </c>
      <c r="D2267" s="26">
        <v>43647</v>
      </c>
      <c r="E2267" s="16" t="s">
        <v>854</v>
      </c>
      <c r="F2267" s="66">
        <v>2261191</v>
      </c>
      <c r="G2267" s="17"/>
      <c r="H2267" s="18">
        <f t="shared" si="34"/>
        <v>2261191</v>
      </c>
    </row>
    <row r="2268" spans="2:8" s="13" customFormat="1" hidden="1" x14ac:dyDescent="0.15">
      <c r="B2268" s="15">
        <v>112003</v>
      </c>
      <c r="C2268" s="16" t="s">
        <v>11</v>
      </c>
      <c r="D2268" s="26">
        <v>43647</v>
      </c>
      <c r="E2268" s="16" t="s">
        <v>854</v>
      </c>
      <c r="F2268" s="66"/>
      <c r="G2268" s="17">
        <v>-2261191</v>
      </c>
      <c r="H2268" s="18">
        <f t="shared" si="34"/>
        <v>-2261191</v>
      </c>
    </row>
    <row r="2269" spans="2:8" s="13" customFormat="1" hidden="1" x14ac:dyDescent="0.15">
      <c r="B2269" s="15">
        <v>912004</v>
      </c>
      <c r="C2269" s="16" t="s">
        <v>205</v>
      </c>
      <c r="D2269" s="26">
        <v>43647</v>
      </c>
      <c r="E2269" s="16" t="s">
        <v>536</v>
      </c>
      <c r="F2269" s="66">
        <v>5000</v>
      </c>
      <c r="G2269" s="17"/>
      <c r="H2269" s="18">
        <f t="shared" si="34"/>
        <v>5000</v>
      </c>
    </row>
    <row r="2270" spans="2:8" s="13" customFormat="1" hidden="1" x14ac:dyDescent="0.15">
      <c r="B2270" s="15">
        <v>112003</v>
      </c>
      <c r="C2270" s="16" t="s">
        <v>11</v>
      </c>
      <c r="D2270" s="26">
        <v>43647</v>
      </c>
      <c r="E2270" s="16" t="s">
        <v>536</v>
      </c>
      <c r="F2270" s="66"/>
      <c r="G2270" s="17">
        <v>-5000</v>
      </c>
      <c r="H2270" s="18">
        <f t="shared" si="34"/>
        <v>-5000</v>
      </c>
    </row>
    <row r="2271" spans="2:8" s="13" customFormat="1" hidden="1" x14ac:dyDescent="0.15">
      <c r="B2271" s="15">
        <v>711005</v>
      </c>
      <c r="C2271" s="16" t="s">
        <v>144</v>
      </c>
      <c r="D2271" s="26">
        <v>43647</v>
      </c>
      <c r="E2271" s="16" t="s">
        <v>855</v>
      </c>
      <c r="F2271" s="66">
        <v>15179323</v>
      </c>
      <c r="G2271" s="17"/>
      <c r="H2271" s="18">
        <f t="shared" si="34"/>
        <v>15179323</v>
      </c>
    </row>
    <row r="2272" spans="2:8" s="13" customFormat="1" hidden="1" x14ac:dyDescent="0.15">
      <c r="B2272" s="15">
        <v>112003</v>
      </c>
      <c r="C2272" s="16" t="s">
        <v>11</v>
      </c>
      <c r="D2272" s="26">
        <v>43647</v>
      </c>
      <c r="E2272" s="16" t="s">
        <v>855</v>
      </c>
      <c r="F2272" s="66"/>
      <c r="G2272" s="17">
        <v>-15179323</v>
      </c>
      <c r="H2272" s="18">
        <f t="shared" ref="H2272:H2335" si="35">F2272+G2272</f>
        <v>-15179323</v>
      </c>
    </row>
    <row r="2273" spans="2:8" s="13" customFormat="1" hidden="1" x14ac:dyDescent="0.15">
      <c r="B2273" s="15">
        <v>912004</v>
      </c>
      <c r="C2273" s="16" t="s">
        <v>205</v>
      </c>
      <c r="D2273" s="26">
        <v>43647</v>
      </c>
      <c r="E2273" s="16" t="s">
        <v>536</v>
      </c>
      <c r="F2273" s="66">
        <v>5000</v>
      </c>
      <c r="G2273" s="17"/>
      <c r="H2273" s="18">
        <f t="shared" si="35"/>
        <v>5000</v>
      </c>
    </row>
    <row r="2274" spans="2:8" s="13" customFormat="1" hidden="1" x14ac:dyDescent="0.15">
      <c r="B2274" s="15">
        <v>112003</v>
      </c>
      <c r="C2274" s="16" t="s">
        <v>11</v>
      </c>
      <c r="D2274" s="26">
        <v>43647</v>
      </c>
      <c r="E2274" s="16" t="s">
        <v>536</v>
      </c>
      <c r="F2274" s="66"/>
      <c r="G2274" s="17">
        <v>-5000</v>
      </c>
      <c r="H2274" s="18">
        <f t="shared" si="35"/>
        <v>-5000</v>
      </c>
    </row>
    <row r="2275" spans="2:8" s="13" customFormat="1" hidden="1" x14ac:dyDescent="0.15">
      <c r="B2275" s="15">
        <v>711005</v>
      </c>
      <c r="C2275" s="16" t="s">
        <v>144</v>
      </c>
      <c r="D2275" s="26">
        <v>43647</v>
      </c>
      <c r="E2275" s="16" t="s">
        <v>856</v>
      </c>
      <c r="F2275" s="66">
        <v>3333400</v>
      </c>
      <c r="G2275" s="17"/>
      <c r="H2275" s="18">
        <f t="shared" si="35"/>
        <v>3333400</v>
      </c>
    </row>
    <row r="2276" spans="2:8" s="13" customFormat="1" hidden="1" x14ac:dyDescent="0.15">
      <c r="B2276" s="15">
        <v>112003</v>
      </c>
      <c r="C2276" s="16" t="s">
        <v>11</v>
      </c>
      <c r="D2276" s="26">
        <v>43647</v>
      </c>
      <c r="E2276" s="16" t="s">
        <v>856</v>
      </c>
      <c r="F2276" s="66"/>
      <c r="G2276" s="17">
        <v>-3333400</v>
      </c>
      <c r="H2276" s="18">
        <f t="shared" si="35"/>
        <v>-3333400</v>
      </c>
    </row>
    <row r="2277" spans="2:8" s="13" customFormat="1" hidden="1" x14ac:dyDescent="0.15">
      <c r="B2277" s="15">
        <v>912004</v>
      </c>
      <c r="C2277" s="16" t="s">
        <v>205</v>
      </c>
      <c r="D2277" s="26">
        <v>43647</v>
      </c>
      <c r="E2277" s="16" t="s">
        <v>536</v>
      </c>
      <c r="F2277" s="66">
        <v>5000</v>
      </c>
      <c r="G2277" s="17"/>
      <c r="H2277" s="18">
        <f t="shared" si="35"/>
        <v>5000</v>
      </c>
    </row>
    <row r="2278" spans="2:8" s="13" customFormat="1" hidden="1" x14ac:dyDescent="0.15">
      <c r="B2278" s="15">
        <v>112003</v>
      </c>
      <c r="C2278" s="16" t="s">
        <v>11</v>
      </c>
      <c r="D2278" s="26">
        <v>43647</v>
      </c>
      <c r="E2278" s="16" t="s">
        <v>536</v>
      </c>
      <c r="F2278" s="66"/>
      <c r="G2278" s="17">
        <v>-5000</v>
      </c>
      <c r="H2278" s="18">
        <f t="shared" si="35"/>
        <v>-5000</v>
      </c>
    </row>
    <row r="2279" spans="2:8" s="13" customFormat="1" hidden="1" x14ac:dyDescent="0.15">
      <c r="B2279" s="15">
        <v>212001</v>
      </c>
      <c r="C2279" s="16" t="s">
        <v>85</v>
      </c>
      <c r="D2279" s="26">
        <v>43647</v>
      </c>
      <c r="E2279" s="16" t="s">
        <v>857</v>
      </c>
      <c r="F2279" s="66">
        <v>279894082</v>
      </c>
      <c r="G2279" s="17"/>
      <c r="H2279" s="18">
        <f t="shared" si="35"/>
        <v>279894082</v>
      </c>
    </row>
    <row r="2280" spans="2:8" s="13" customFormat="1" hidden="1" x14ac:dyDescent="0.15">
      <c r="B2280" s="15">
        <v>112003</v>
      </c>
      <c r="C2280" s="16" t="s">
        <v>11</v>
      </c>
      <c r="D2280" s="26">
        <v>43647</v>
      </c>
      <c r="E2280" s="16" t="s">
        <v>857</v>
      </c>
      <c r="F2280" s="66"/>
      <c r="G2280" s="17">
        <v>-279894082</v>
      </c>
      <c r="H2280" s="18">
        <f t="shared" si="35"/>
        <v>-279894082</v>
      </c>
    </row>
    <row r="2281" spans="2:8" s="13" customFormat="1" hidden="1" x14ac:dyDescent="0.15">
      <c r="B2281" s="15">
        <v>112003</v>
      </c>
      <c r="C2281" s="16" t="s">
        <v>11</v>
      </c>
      <c r="D2281" s="26">
        <v>43647</v>
      </c>
      <c r="E2281" s="16" t="s">
        <v>858</v>
      </c>
      <c r="F2281" s="66">
        <v>165089305</v>
      </c>
      <c r="G2281" s="17"/>
      <c r="H2281" s="18">
        <f t="shared" si="35"/>
        <v>165089305</v>
      </c>
    </row>
    <row r="2282" spans="2:8" s="13" customFormat="1" hidden="1" x14ac:dyDescent="0.15">
      <c r="B2282" s="15">
        <v>122001</v>
      </c>
      <c r="C2282" s="16" t="s">
        <v>18</v>
      </c>
      <c r="D2282" s="26">
        <v>43647</v>
      </c>
      <c r="E2282" s="16" t="s">
        <v>858</v>
      </c>
      <c r="F2282" s="66"/>
      <c r="G2282" s="17">
        <v>-165089305</v>
      </c>
      <c r="H2282" s="18">
        <f t="shared" si="35"/>
        <v>-165089305</v>
      </c>
    </row>
    <row r="2283" spans="2:8" s="13" customFormat="1" hidden="1" x14ac:dyDescent="0.15">
      <c r="B2283" s="15">
        <v>112003</v>
      </c>
      <c r="C2283" s="16" t="s">
        <v>11</v>
      </c>
      <c r="D2283" s="26">
        <v>43648</v>
      </c>
      <c r="E2283" s="16" t="s">
        <v>859</v>
      </c>
      <c r="F2283" s="66">
        <v>46201237</v>
      </c>
      <c r="G2283" s="17"/>
      <c r="H2283" s="18">
        <f t="shared" si="35"/>
        <v>46201237</v>
      </c>
    </row>
    <row r="2284" spans="2:8" s="13" customFormat="1" hidden="1" x14ac:dyDescent="0.15">
      <c r="B2284" s="15">
        <v>122001</v>
      </c>
      <c r="C2284" s="16" t="s">
        <v>18</v>
      </c>
      <c r="D2284" s="26">
        <v>43648</v>
      </c>
      <c r="E2284" s="16" t="s">
        <v>859</v>
      </c>
      <c r="F2284" s="66"/>
      <c r="G2284" s="17">
        <v>-46201237</v>
      </c>
      <c r="H2284" s="18">
        <f t="shared" si="35"/>
        <v>-46201237</v>
      </c>
    </row>
    <row r="2285" spans="2:8" s="13" customFormat="1" hidden="1" x14ac:dyDescent="0.15">
      <c r="B2285" s="15">
        <v>811013</v>
      </c>
      <c r="C2285" s="16" t="s">
        <v>152</v>
      </c>
      <c r="D2285" s="26">
        <v>43648</v>
      </c>
      <c r="E2285" s="16" t="s">
        <v>860</v>
      </c>
      <c r="F2285" s="66">
        <v>600000</v>
      </c>
      <c r="G2285" s="17"/>
      <c r="H2285" s="18">
        <f t="shared" si="35"/>
        <v>600000</v>
      </c>
    </row>
    <row r="2286" spans="2:8" s="13" customFormat="1" hidden="1" x14ac:dyDescent="0.15">
      <c r="B2286" s="15">
        <v>711010</v>
      </c>
      <c r="C2286" s="16" t="s">
        <v>149</v>
      </c>
      <c r="D2286" s="26">
        <v>43648</v>
      </c>
      <c r="E2286" s="16" t="s">
        <v>860</v>
      </c>
      <c r="F2286" s="66">
        <v>4481300</v>
      </c>
      <c r="G2286" s="17"/>
      <c r="H2286" s="18">
        <f t="shared" si="35"/>
        <v>4481300</v>
      </c>
    </row>
    <row r="2287" spans="2:8" s="13" customFormat="1" x14ac:dyDescent="0.15">
      <c r="B2287" s="15">
        <v>711012</v>
      </c>
      <c r="C2287" s="16" t="s">
        <v>151</v>
      </c>
      <c r="D2287" s="26">
        <v>43648</v>
      </c>
      <c r="E2287" s="16" t="s">
        <v>860</v>
      </c>
      <c r="F2287" s="66">
        <v>6254700</v>
      </c>
      <c r="G2287" s="17"/>
      <c r="H2287" s="18">
        <f t="shared" si="35"/>
        <v>6254700</v>
      </c>
    </row>
    <row r="2288" spans="2:8" s="13" customFormat="1" hidden="1" x14ac:dyDescent="0.15">
      <c r="B2288" s="15">
        <v>711021</v>
      </c>
      <c r="C2288" s="16" t="s">
        <v>159</v>
      </c>
      <c r="D2288" s="26">
        <v>43648</v>
      </c>
      <c r="E2288" s="16" t="s">
        <v>860</v>
      </c>
      <c r="F2288" s="66">
        <v>18000</v>
      </c>
      <c r="G2288" s="17"/>
      <c r="H2288" s="18">
        <f t="shared" si="35"/>
        <v>18000</v>
      </c>
    </row>
    <row r="2289" spans="2:8" s="13" customFormat="1" hidden="1" x14ac:dyDescent="0.15">
      <c r="B2289" s="15">
        <v>711034</v>
      </c>
      <c r="C2289" s="16" t="s">
        <v>183</v>
      </c>
      <c r="D2289" s="26">
        <v>43648</v>
      </c>
      <c r="E2289" s="16" t="s">
        <v>860</v>
      </c>
      <c r="F2289" s="66">
        <v>536000</v>
      </c>
      <c r="G2289" s="17"/>
      <c r="H2289" s="18">
        <f t="shared" si="35"/>
        <v>536000</v>
      </c>
    </row>
    <row r="2290" spans="2:8" s="13" customFormat="1" hidden="1" x14ac:dyDescent="0.15">
      <c r="B2290" s="15">
        <v>811003</v>
      </c>
      <c r="C2290" s="16" t="s">
        <v>188</v>
      </c>
      <c r="D2290" s="26">
        <v>43648</v>
      </c>
      <c r="E2290" s="16" t="s">
        <v>860</v>
      </c>
      <c r="F2290" s="66">
        <v>100000</v>
      </c>
      <c r="G2290" s="17"/>
      <c r="H2290" s="18">
        <f t="shared" si="35"/>
        <v>100000</v>
      </c>
    </row>
    <row r="2291" spans="2:8" s="13" customFormat="1" hidden="1" x14ac:dyDescent="0.15">
      <c r="B2291" s="15">
        <v>611034</v>
      </c>
      <c r="C2291" s="16" t="s">
        <v>172</v>
      </c>
      <c r="D2291" s="26">
        <v>43648</v>
      </c>
      <c r="E2291" s="16" t="s">
        <v>860</v>
      </c>
      <c r="F2291" s="66">
        <v>60000</v>
      </c>
      <c r="G2291" s="17"/>
      <c r="H2291" s="18">
        <f t="shared" si="35"/>
        <v>60000</v>
      </c>
    </row>
    <row r="2292" spans="2:8" s="13" customFormat="1" hidden="1" x14ac:dyDescent="0.15">
      <c r="B2292" s="15">
        <v>711004</v>
      </c>
      <c r="C2292" s="16" t="s">
        <v>143</v>
      </c>
      <c r="D2292" s="26">
        <v>43648</v>
      </c>
      <c r="E2292" s="16" t="s">
        <v>860</v>
      </c>
      <c r="F2292" s="66">
        <v>3900000</v>
      </c>
      <c r="G2292" s="17"/>
      <c r="H2292" s="18">
        <f t="shared" si="35"/>
        <v>3900000</v>
      </c>
    </row>
    <row r="2293" spans="2:8" s="13" customFormat="1" hidden="1" x14ac:dyDescent="0.15">
      <c r="B2293" s="15">
        <v>611035</v>
      </c>
      <c r="C2293" s="16" t="s">
        <v>173</v>
      </c>
      <c r="D2293" s="26">
        <v>43648</v>
      </c>
      <c r="E2293" s="16" t="s">
        <v>860</v>
      </c>
      <c r="F2293" s="66">
        <v>1050000</v>
      </c>
      <c r="G2293" s="17"/>
      <c r="H2293" s="18">
        <f t="shared" si="35"/>
        <v>1050000</v>
      </c>
    </row>
    <row r="2294" spans="2:8" s="13" customFormat="1" hidden="1" x14ac:dyDescent="0.15">
      <c r="B2294" s="15">
        <v>112003</v>
      </c>
      <c r="C2294" s="16" t="s">
        <v>11</v>
      </c>
      <c r="D2294" s="26">
        <v>43648</v>
      </c>
      <c r="E2294" s="16" t="s">
        <v>860</v>
      </c>
      <c r="F2294" s="66"/>
      <c r="G2294" s="17">
        <v>-17000000</v>
      </c>
      <c r="H2294" s="18">
        <f t="shared" si="35"/>
        <v>-17000000</v>
      </c>
    </row>
    <row r="2295" spans="2:8" s="13" customFormat="1" hidden="1" x14ac:dyDescent="0.15">
      <c r="B2295" s="15">
        <v>112003</v>
      </c>
      <c r="C2295" s="16" t="s">
        <v>11</v>
      </c>
      <c r="D2295" s="26">
        <v>43649</v>
      </c>
      <c r="E2295" s="16" t="s">
        <v>861</v>
      </c>
      <c r="F2295" s="66">
        <v>1710000</v>
      </c>
      <c r="G2295" s="17"/>
      <c r="H2295" s="18">
        <f t="shared" si="35"/>
        <v>1710000</v>
      </c>
    </row>
    <row r="2296" spans="2:8" s="13" customFormat="1" hidden="1" x14ac:dyDescent="0.15">
      <c r="B2296" s="15">
        <v>122001</v>
      </c>
      <c r="C2296" s="16" t="s">
        <v>18</v>
      </c>
      <c r="D2296" s="26">
        <v>43649</v>
      </c>
      <c r="E2296" s="16" t="s">
        <v>861</v>
      </c>
      <c r="F2296" s="66"/>
      <c r="G2296" s="17">
        <v>-1710000</v>
      </c>
      <c r="H2296" s="18">
        <f t="shared" si="35"/>
        <v>-1710000</v>
      </c>
    </row>
    <row r="2297" spans="2:8" s="13" customFormat="1" hidden="1" x14ac:dyDescent="0.15">
      <c r="B2297" s="15">
        <v>112003</v>
      </c>
      <c r="C2297" s="16" t="s">
        <v>11</v>
      </c>
      <c r="D2297" s="26">
        <v>43649</v>
      </c>
      <c r="E2297" s="16" t="s">
        <v>861</v>
      </c>
      <c r="F2297" s="66">
        <v>15390000</v>
      </c>
      <c r="G2297" s="17"/>
      <c r="H2297" s="18">
        <f t="shared" si="35"/>
        <v>15390000</v>
      </c>
    </row>
    <row r="2298" spans="2:8" s="13" customFormat="1" hidden="1" x14ac:dyDescent="0.15">
      <c r="B2298" s="15">
        <v>122001</v>
      </c>
      <c r="C2298" s="16" t="s">
        <v>18</v>
      </c>
      <c r="D2298" s="26">
        <v>43649</v>
      </c>
      <c r="E2298" s="16" t="s">
        <v>861</v>
      </c>
      <c r="F2298" s="66"/>
      <c r="G2298" s="17">
        <v>-15390000</v>
      </c>
      <c r="H2298" s="18">
        <f t="shared" si="35"/>
        <v>-15390000</v>
      </c>
    </row>
    <row r="2299" spans="2:8" s="13" customFormat="1" hidden="1" x14ac:dyDescent="0.15">
      <c r="B2299" s="15">
        <v>112003</v>
      </c>
      <c r="C2299" s="16" t="s">
        <v>11</v>
      </c>
      <c r="D2299" s="26">
        <v>43649</v>
      </c>
      <c r="E2299" s="16" t="s">
        <v>861</v>
      </c>
      <c r="F2299" s="66">
        <v>18060000</v>
      </c>
      <c r="G2299" s="17"/>
      <c r="H2299" s="18">
        <f t="shared" si="35"/>
        <v>18060000</v>
      </c>
    </row>
    <row r="2300" spans="2:8" s="13" customFormat="1" hidden="1" x14ac:dyDescent="0.15">
      <c r="B2300" s="15">
        <v>122001</v>
      </c>
      <c r="C2300" s="16" t="s">
        <v>18</v>
      </c>
      <c r="D2300" s="26">
        <v>43649</v>
      </c>
      <c r="E2300" s="16" t="s">
        <v>861</v>
      </c>
      <c r="F2300" s="66"/>
      <c r="G2300" s="17">
        <v>-18060000</v>
      </c>
      <c r="H2300" s="18">
        <f t="shared" si="35"/>
        <v>-18060000</v>
      </c>
    </row>
    <row r="2301" spans="2:8" s="13" customFormat="1" hidden="1" x14ac:dyDescent="0.15">
      <c r="B2301" s="15">
        <v>112003</v>
      </c>
      <c r="C2301" s="16" t="s">
        <v>11</v>
      </c>
      <c r="D2301" s="26">
        <v>43650</v>
      </c>
      <c r="E2301" s="16" t="s">
        <v>862</v>
      </c>
      <c r="F2301" s="66">
        <v>250000000</v>
      </c>
      <c r="G2301" s="17"/>
      <c r="H2301" s="18">
        <f t="shared" si="35"/>
        <v>250000000</v>
      </c>
    </row>
    <row r="2302" spans="2:8" s="13" customFormat="1" hidden="1" x14ac:dyDescent="0.15">
      <c r="B2302" s="15">
        <v>311004</v>
      </c>
      <c r="C2302" s="16" t="s">
        <v>396</v>
      </c>
      <c r="D2302" s="26">
        <v>43650</v>
      </c>
      <c r="E2302" s="16" t="s">
        <v>862</v>
      </c>
      <c r="F2302" s="66"/>
      <c r="G2302" s="17">
        <v>-250000000</v>
      </c>
      <c r="H2302" s="18">
        <f t="shared" si="35"/>
        <v>-250000000</v>
      </c>
    </row>
    <row r="2303" spans="2:8" s="13" customFormat="1" hidden="1" x14ac:dyDescent="0.15">
      <c r="B2303" s="15">
        <v>212001</v>
      </c>
      <c r="C2303" s="16" t="s">
        <v>85</v>
      </c>
      <c r="D2303" s="26">
        <v>43650</v>
      </c>
      <c r="E2303" s="16" t="s">
        <v>863</v>
      </c>
      <c r="F2303" s="66">
        <v>537321758</v>
      </c>
      <c r="G2303" s="17"/>
      <c r="H2303" s="18">
        <f t="shared" si="35"/>
        <v>537321758</v>
      </c>
    </row>
    <row r="2304" spans="2:8" s="13" customFormat="1" hidden="1" x14ac:dyDescent="0.15">
      <c r="B2304" s="15">
        <v>112003</v>
      </c>
      <c r="C2304" s="16" t="s">
        <v>11</v>
      </c>
      <c r="D2304" s="26">
        <v>43650</v>
      </c>
      <c r="E2304" s="16" t="s">
        <v>863</v>
      </c>
      <c r="F2304" s="66"/>
      <c r="G2304" s="17">
        <v>-537321758</v>
      </c>
      <c r="H2304" s="18">
        <f t="shared" si="35"/>
        <v>-537321758</v>
      </c>
    </row>
    <row r="2305" spans="2:8" s="13" customFormat="1" hidden="1" x14ac:dyDescent="0.15">
      <c r="B2305" s="15">
        <v>811020</v>
      </c>
      <c r="C2305" s="16" t="s">
        <v>512</v>
      </c>
      <c r="D2305" s="26">
        <v>43650</v>
      </c>
      <c r="E2305" s="16" t="s">
        <v>864</v>
      </c>
      <c r="F2305" s="66">
        <v>510000</v>
      </c>
      <c r="G2305" s="17"/>
      <c r="H2305" s="18">
        <f t="shared" si="35"/>
        <v>510000</v>
      </c>
    </row>
    <row r="2306" spans="2:8" s="13" customFormat="1" hidden="1" x14ac:dyDescent="0.15">
      <c r="B2306" s="15">
        <v>112003</v>
      </c>
      <c r="C2306" s="16" t="s">
        <v>668</v>
      </c>
      <c r="D2306" s="26">
        <v>43650</v>
      </c>
      <c r="E2306" s="16" t="s">
        <v>864</v>
      </c>
      <c r="F2306" s="66"/>
      <c r="G2306" s="17">
        <v>-510000</v>
      </c>
      <c r="H2306" s="18">
        <f t="shared" si="35"/>
        <v>-510000</v>
      </c>
    </row>
    <row r="2307" spans="2:8" s="13" customFormat="1" hidden="1" x14ac:dyDescent="0.15">
      <c r="B2307" s="15">
        <v>912004</v>
      </c>
      <c r="C2307" s="16" t="s">
        <v>205</v>
      </c>
      <c r="D2307" s="26">
        <v>43650</v>
      </c>
      <c r="E2307" s="16" t="s">
        <v>536</v>
      </c>
      <c r="F2307" s="66">
        <v>5000</v>
      </c>
      <c r="G2307" s="17"/>
      <c r="H2307" s="18">
        <f t="shared" si="35"/>
        <v>5000</v>
      </c>
    </row>
    <row r="2308" spans="2:8" s="13" customFormat="1" hidden="1" x14ac:dyDescent="0.15">
      <c r="B2308" s="15">
        <v>112003</v>
      </c>
      <c r="C2308" s="16" t="s">
        <v>11</v>
      </c>
      <c r="D2308" s="26">
        <v>43650</v>
      </c>
      <c r="E2308" s="16" t="s">
        <v>536</v>
      </c>
      <c r="F2308" s="66"/>
      <c r="G2308" s="17">
        <v>-5000</v>
      </c>
      <c r="H2308" s="18">
        <f t="shared" si="35"/>
        <v>-5000</v>
      </c>
    </row>
    <row r="2309" spans="2:8" s="13" customFormat="1" hidden="1" x14ac:dyDescent="0.15">
      <c r="B2309" s="15">
        <v>711034</v>
      </c>
      <c r="C2309" s="16" t="s">
        <v>183</v>
      </c>
      <c r="D2309" s="26">
        <v>43650</v>
      </c>
      <c r="E2309" s="16" t="s">
        <v>865</v>
      </c>
      <c r="F2309" s="66">
        <v>11235818</v>
      </c>
      <c r="G2309" s="17"/>
      <c r="H2309" s="18">
        <f t="shared" si="35"/>
        <v>11235818</v>
      </c>
    </row>
    <row r="2310" spans="2:8" s="13" customFormat="1" hidden="1" x14ac:dyDescent="0.15">
      <c r="B2310" s="15">
        <v>112003</v>
      </c>
      <c r="C2310" s="16" t="s">
        <v>11</v>
      </c>
      <c r="D2310" s="26">
        <v>43650</v>
      </c>
      <c r="E2310" s="16" t="s">
        <v>865</v>
      </c>
      <c r="F2310" s="66"/>
      <c r="G2310" s="17">
        <v>-11235818</v>
      </c>
      <c r="H2310" s="18">
        <f t="shared" si="35"/>
        <v>-11235818</v>
      </c>
    </row>
    <row r="2311" spans="2:8" s="13" customFormat="1" hidden="1" x14ac:dyDescent="0.15">
      <c r="B2311" s="15">
        <v>912004</v>
      </c>
      <c r="C2311" s="16" t="s">
        <v>205</v>
      </c>
      <c r="D2311" s="26">
        <v>43650</v>
      </c>
      <c r="E2311" s="16" t="s">
        <v>536</v>
      </c>
      <c r="F2311" s="66">
        <v>5000</v>
      </c>
      <c r="G2311" s="17"/>
      <c r="H2311" s="18">
        <f t="shared" si="35"/>
        <v>5000</v>
      </c>
    </row>
    <row r="2312" spans="2:8" s="13" customFormat="1" hidden="1" x14ac:dyDescent="0.15">
      <c r="B2312" s="15">
        <v>112003</v>
      </c>
      <c r="C2312" s="16" t="s">
        <v>11</v>
      </c>
      <c r="D2312" s="26">
        <v>43650</v>
      </c>
      <c r="E2312" s="16" t="s">
        <v>536</v>
      </c>
      <c r="F2312" s="66"/>
      <c r="G2312" s="17">
        <v>-5000</v>
      </c>
      <c r="H2312" s="18">
        <f t="shared" si="35"/>
        <v>-5000</v>
      </c>
    </row>
    <row r="2313" spans="2:8" s="13" customFormat="1" hidden="1" x14ac:dyDescent="0.15">
      <c r="B2313" s="15">
        <v>811016</v>
      </c>
      <c r="C2313" s="16" t="s">
        <v>155</v>
      </c>
      <c r="D2313" s="26">
        <v>43650</v>
      </c>
      <c r="E2313" s="16" t="s">
        <v>866</v>
      </c>
      <c r="F2313" s="66">
        <v>9000000</v>
      </c>
      <c r="G2313" s="17"/>
      <c r="H2313" s="18">
        <f t="shared" si="35"/>
        <v>9000000</v>
      </c>
    </row>
    <row r="2314" spans="2:8" s="13" customFormat="1" hidden="1" x14ac:dyDescent="0.15">
      <c r="B2314" s="15">
        <v>112003</v>
      </c>
      <c r="C2314" s="16" t="s">
        <v>11</v>
      </c>
      <c r="D2314" s="26">
        <v>43650</v>
      </c>
      <c r="E2314" s="16" t="s">
        <v>866</v>
      </c>
      <c r="F2314" s="66"/>
      <c r="G2314" s="17">
        <v>-9000000</v>
      </c>
      <c r="H2314" s="18">
        <f t="shared" si="35"/>
        <v>-9000000</v>
      </c>
    </row>
    <row r="2315" spans="2:8" s="13" customFormat="1" hidden="1" x14ac:dyDescent="0.15">
      <c r="B2315" s="15">
        <v>711016</v>
      </c>
      <c r="C2315" s="16" t="s">
        <v>155</v>
      </c>
      <c r="D2315" s="26">
        <v>43650</v>
      </c>
      <c r="E2315" s="16" t="s">
        <v>867</v>
      </c>
      <c r="F2315" s="66">
        <v>1000000</v>
      </c>
      <c r="G2315" s="17"/>
      <c r="H2315" s="18">
        <f t="shared" si="35"/>
        <v>1000000</v>
      </c>
    </row>
    <row r="2316" spans="2:8" s="13" customFormat="1" hidden="1" x14ac:dyDescent="0.15">
      <c r="B2316" s="15">
        <v>141005</v>
      </c>
      <c r="C2316" s="16" t="s">
        <v>36</v>
      </c>
      <c r="D2316" s="26">
        <v>43650</v>
      </c>
      <c r="E2316" s="16" t="s">
        <v>867</v>
      </c>
      <c r="F2316" s="66">
        <v>100000</v>
      </c>
      <c r="G2316" s="17"/>
      <c r="H2316" s="18">
        <f t="shared" si="35"/>
        <v>100000</v>
      </c>
    </row>
    <row r="2317" spans="2:8" s="13" customFormat="1" hidden="1" x14ac:dyDescent="0.15">
      <c r="B2317" s="15">
        <v>112003</v>
      </c>
      <c r="C2317" s="16" t="s">
        <v>11</v>
      </c>
      <c r="D2317" s="26">
        <v>43650</v>
      </c>
      <c r="E2317" s="16" t="s">
        <v>867</v>
      </c>
      <c r="F2317" s="66"/>
      <c r="G2317" s="17">
        <v>-1100000</v>
      </c>
      <c r="H2317" s="18">
        <f t="shared" si="35"/>
        <v>-1100000</v>
      </c>
    </row>
    <row r="2318" spans="2:8" s="13" customFormat="1" hidden="1" x14ac:dyDescent="0.15">
      <c r="B2318" s="15">
        <v>912004</v>
      </c>
      <c r="C2318" s="16" t="s">
        <v>205</v>
      </c>
      <c r="D2318" s="26">
        <v>43650</v>
      </c>
      <c r="E2318" s="16" t="s">
        <v>536</v>
      </c>
      <c r="F2318" s="66">
        <v>5000</v>
      </c>
      <c r="G2318" s="17"/>
      <c r="H2318" s="18">
        <f t="shared" si="35"/>
        <v>5000</v>
      </c>
    </row>
    <row r="2319" spans="2:8" s="13" customFormat="1" hidden="1" x14ac:dyDescent="0.15">
      <c r="B2319" s="15">
        <v>112003</v>
      </c>
      <c r="C2319" s="16" t="s">
        <v>11</v>
      </c>
      <c r="D2319" s="26">
        <v>43650</v>
      </c>
      <c r="E2319" s="16" t="s">
        <v>536</v>
      </c>
      <c r="F2319" s="66"/>
      <c r="G2319" s="17">
        <v>-5000</v>
      </c>
      <c r="H2319" s="18">
        <f t="shared" si="35"/>
        <v>-5000</v>
      </c>
    </row>
    <row r="2320" spans="2:8" s="13" customFormat="1" hidden="1" x14ac:dyDescent="0.15">
      <c r="B2320" s="15">
        <v>611001</v>
      </c>
      <c r="C2320" s="16" t="s">
        <v>140</v>
      </c>
      <c r="D2320" s="26">
        <v>43650</v>
      </c>
      <c r="E2320" s="16" t="s">
        <v>868</v>
      </c>
      <c r="F2320" s="66">
        <v>6500000</v>
      </c>
      <c r="G2320" s="17"/>
      <c r="H2320" s="18">
        <f t="shared" si="35"/>
        <v>6500000</v>
      </c>
    </row>
    <row r="2321" spans="2:8" s="13" customFormat="1" hidden="1" x14ac:dyDescent="0.15">
      <c r="B2321" s="15">
        <v>112003</v>
      </c>
      <c r="C2321" s="16" t="s">
        <v>11</v>
      </c>
      <c r="D2321" s="26">
        <v>43650</v>
      </c>
      <c r="E2321" s="16" t="s">
        <v>868</v>
      </c>
      <c r="F2321" s="66"/>
      <c r="G2321" s="17">
        <v>-6500000</v>
      </c>
      <c r="H2321" s="18">
        <f t="shared" si="35"/>
        <v>-6500000</v>
      </c>
    </row>
    <row r="2322" spans="2:8" s="13" customFormat="1" hidden="1" x14ac:dyDescent="0.15">
      <c r="B2322" s="15">
        <v>711034</v>
      </c>
      <c r="C2322" s="16" t="s">
        <v>183</v>
      </c>
      <c r="D2322" s="26">
        <v>43650</v>
      </c>
      <c r="E2322" s="16" t="s">
        <v>869</v>
      </c>
      <c r="F2322" s="66">
        <v>9545000</v>
      </c>
      <c r="G2322" s="17"/>
      <c r="H2322" s="18">
        <f t="shared" si="35"/>
        <v>9545000</v>
      </c>
    </row>
    <row r="2323" spans="2:8" s="13" customFormat="1" hidden="1" x14ac:dyDescent="0.15">
      <c r="B2323" s="15">
        <v>112003</v>
      </c>
      <c r="C2323" s="16" t="s">
        <v>11</v>
      </c>
      <c r="D2323" s="26">
        <v>43650</v>
      </c>
      <c r="E2323" s="16" t="s">
        <v>869</v>
      </c>
      <c r="F2323" s="66"/>
      <c r="G2323" s="17">
        <v>-9545000</v>
      </c>
      <c r="H2323" s="18">
        <f t="shared" si="35"/>
        <v>-9545000</v>
      </c>
    </row>
    <row r="2324" spans="2:8" s="13" customFormat="1" hidden="1" x14ac:dyDescent="0.15">
      <c r="B2324" s="15">
        <v>711034</v>
      </c>
      <c r="C2324" s="16" t="s">
        <v>183</v>
      </c>
      <c r="D2324" s="26">
        <v>43650</v>
      </c>
      <c r="E2324" s="16" t="s">
        <v>869</v>
      </c>
      <c r="F2324" s="66">
        <v>5075000</v>
      </c>
      <c r="G2324" s="17"/>
      <c r="H2324" s="18">
        <f t="shared" si="35"/>
        <v>5075000</v>
      </c>
    </row>
    <row r="2325" spans="2:8" s="13" customFormat="1" hidden="1" x14ac:dyDescent="0.15">
      <c r="B2325" s="15">
        <v>112003</v>
      </c>
      <c r="C2325" s="16" t="s">
        <v>11</v>
      </c>
      <c r="D2325" s="26">
        <v>43650</v>
      </c>
      <c r="E2325" s="16" t="s">
        <v>869</v>
      </c>
      <c r="F2325" s="66"/>
      <c r="G2325" s="17">
        <v>-5075000</v>
      </c>
      <c r="H2325" s="18">
        <f t="shared" si="35"/>
        <v>-5075000</v>
      </c>
    </row>
    <row r="2326" spans="2:8" s="13" customFormat="1" hidden="1" x14ac:dyDescent="0.15">
      <c r="B2326" s="15">
        <v>811022</v>
      </c>
      <c r="C2326" s="16" t="s">
        <v>160</v>
      </c>
      <c r="D2326" s="26">
        <v>43650</v>
      </c>
      <c r="E2326" s="16" t="s">
        <v>870</v>
      </c>
      <c r="F2326" s="66">
        <v>415000</v>
      </c>
      <c r="G2326" s="17"/>
      <c r="H2326" s="18">
        <f t="shared" si="35"/>
        <v>415000</v>
      </c>
    </row>
    <row r="2327" spans="2:8" s="13" customFormat="1" hidden="1" x14ac:dyDescent="0.15">
      <c r="B2327" s="15">
        <v>112003</v>
      </c>
      <c r="C2327" s="16" t="s">
        <v>11</v>
      </c>
      <c r="D2327" s="26">
        <v>43650</v>
      </c>
      <c r="E2327" s="16" t="s">
        <v>870</v>
      </c>
      <c r="F2327" s="66"/>
      <c r="G2327" s="17">
        <v>-415000</v>
      </c>
      <c r="H2327" s="18">
        <f t="shared" si="35"/>
        <v>-415000</v>
      </c>
    </row>
    <row r="2328" spans="2:8" s="13" customFormat="1" hidden="1" x14ac:dyDescent="0.15">
      <c r="B2328" s="15">
        <v>811022</v>
      </c>
      <c r="C2328" s="16" t="s">
        <v>160</v>
      </c>
      <c r="D2328" s="26">
        <v>43650</v>
      </c>
      <c r="E2328" s="16" t="s">
        <v>871</v>
      </c>
      <c r="F2328" s="66">
        <v>4253243</v>
      </c>
      <c r="G2328" s="17"/>
      <c r="H2328" s="18">
        <f t="shared" si="35"/>
        <v>4253243</v>
      </c>
    </row>
    <row r="2329" spans="2:8" s="13" customFormat="1" hidden="1" x14ac:dyDescent="0.15">
      <c r="B2329" s="15">
        <v>112003</v>
      </c>
      <c r="C2329" s="16" t="s">
        <v>11</v>
      </c>
      <c r="D2329" s="26">
        <v>43650</v>
      </c>
      <c r="E2329" s="16" t="s">
        <v>871</v>
      </c>
      <c r="F2329" s="66"/>
      <c r="G2329" s="17">
        <v>-4253243</v>
      </c>
      <c r="H2329" s="18">
        <f t="shared" si="35"/>
        <v>-4253243</v>
      </c>
    </row>
    <row r="2330" spans="2:8" s="13" customFormat="1" hidden="1" x14ac:dyDescent="0.15">
      <c r="B2330" s="15">
        <v>811022</v>
      </c>
      <c r="C2330" s="16" t="s">
        <v>160</v>
      </c>
      <c r="D2330" s="26">
        <v>43650</v>
      </c>
      <c r="E2330" s="16" t="s">
        <v>872</v>
      </c>
      <c r="F2330" s="66">
        <v>638000</v>
      </c>
      <c r="G2330" s="17"/>
      <c r="H2330" s="18">
        <f t="shared" si="35"/>
        <v>638000</v>
      </c>
    </row>
    <row r="2331" spans="2:8" s="13" customFormat="1" hidden="1" x14ac:dyDescent="0.15">
      <c r="B2331" s="15">
        <v>112003</v>
      </c>
      <c r="C2331" s="16" t="s">
        <v>11</v>
      </c>
      <c r="D2331" s="26">
        <v>43650</v>
      </c>
      <c r="E2331" s="16" t="s">
        <v>872</v>
      </c>
      <c r="F2331" s="66"/>
      <c r="G2331" s="17">
        <v>-638000</v>
      </c>
      <c r="H2331" s="18">
        <f t="shared" si="35"/>
        <v>-638000</v>
      </c>
    </row>
    <row r="2332" spans="2:8" s="13" customFormat="1" hidden="1" x14ac:dyDescent="0.15">
      <c r="B2332" s="15">
        <v>214002</v>
      </c>
      <c r="C2332" s="16" t="s">
        <v>91</v>
      </c>
      <c r="D2332" s="26">
        <v>43650</v>
      </c>
      <c r="E2332" s="16" t="s">
        <v>873</v>
      </c>
      <c r="F2332" s="66">
        <v>140000</v>
      </c>
      <c r="G2332" s="17"/>
      <c r="H2332" s="18">
        <f t="shared" si="35"/>
        <v>140000</v>
      </c>
    </row>
    <row r="2333" spans="2:8" s="13" customFormat="1" hidden="1" x14ac:dyDescent="0.15">
      <c r="B2333" s="15">
        <v>112003</v>
      </c>
      <c r="C2333" s="16" t="s">
        <v>11</v>
      </c>
      <c r="D2333" s="26">
        <v>43650</v>
      </c>
      <c r="E2333" s="16" t="s">
        <v>873</v>
      </c>
      <c r="F2333" s="66"/>
      <c r="G2333" s="17">
        <v>-140000</v>
      </c>
      <c r="H2333" s="18">
        <f t="shared" si="35"/>
        <v>-140000</v>
      </c>
    </row>
    <row r="2334" spans="2:8" s="13" customFormat="1" hidden="1" x14ac:dyDescent="0.15">
      <c r="B2334" s="15">
        <v>141004</v>
      </c>
      <c r="C2334" s="16" t="s">
        <v>35</v>
      </c>
      <c r="D2334" s="26">
        <v>43650</v>
      </c>
      <c r="E2334" s="16" t="s">
        <v>874</v>
      </c>
      <c r="F2334" s="66">
        <v>135131</v>
      </c>
      <c r="G2334" s="17"/>
      <c r="H2334" s="18">
        <f t="shared" si="35"/>
        <v>135131</v>
      </c>
    </row>
    <row r="2335" spans="2:8" s="13" customFormat="1" hidden="1" x14ac:dyDescent="0.15">
      <c r="B2335" s="15">
        <v>112003</v>
      </c>
      <c r="C2335" s="16" t="s">
        <v>11</v>
      </c>
      <c r="D2335" s="26">
        <v>43650</v>
      </c>
      <c r="E2335" s="16" t="s">
        <v>874</v>
      </c>
      <c r="F2335" s="66"/>
      <c r="G2335" s="17">
        <v>-135131</v>
      </c>
      <c r="H2335" s="18">
        <f t="shared" si="35"/>
        <v>-135131</v>
      </c>
    </row>
    <row r="2336" spans="2:8" s="13" customFormat="1" hidden="1" x14ac:dyDescent="0.15">
      <c r="B2336" s="15">
        <v>141002</v>
      </c>
      <c r="C2336" s="16" t="s">
        <v>33</v>
      </c>
      <c r="D2336" s="26">
        <v>43650</v>
      </c>
      <c r="E2336" s="16" t="s">
        <v>875</v>
      </c>
      <c r="F2336" s="66">
        <v>6701000</v>
      </c>
      <c r="G2336" s="17"/>
      <c r="H2336" s="18">
        <f t="shared" ref="H2336:H2399" si="36">F2336+G2336</f>
        <v>6701000</v>
      </c>
    </row>
    <row r="2337" spans="2:8" s="13" customFormat="1" hidden="1" x14ac:dyDescent="0.15">
      <c r="B2337" s="15">
        <v>141005</v>
      </c>
      <c r="C2337" s="16" t="s">
        <v>36</v>
      </c>
      <c r="D2337" s="26">
        <v>43650</v>
      </c>
      <c r="E2337" s="16" t="s">
        <v>875</v>
      </c>
      <c r="F2337" s="66">
        <v>26802000</v>
      </c>
      <c r="G2337" s="17"/>
      <c r="H2337" s="18">
        <f t="shared" si="36"/>
        <v>26802000</v>
      </c>
    </row>
    <row r="2338" spans="2:8" s="13" customFormat="1" hidden="1" x14ac:dyDescent="0.15">
      <c r="B2338" s="15">
        <v>112003</v>
      </c>
      <c r="C2338" s="16" t="s">
        <v>11</v>
      </c>
      <c r="D2338" s="26">
        <v>43650</v>
      </c>
      <c r="E2338" s="16" t="s">
        <v>875</v>
      </c>
      <c r="F2338" s="66"/>
      <c r="G2338" s="17">
        <v>-33503000</v>
      </c>
      <c r="H2338" s="18">
        <f t="shared" si="36"/>
        <v>-33503000</v>
      </c>
    </row>
    <row r="2339" spans="2:8" s="13" customFormat="1" hidden="1" x14ac:dyDescent="0.15">
      <c r="B2339" s="15">
        <v>141002</v>
      </c>
      <c r="C2339" s="16" t="s">
        <v>33</v>
      </c>
      <c r="D2339" s="26">
        <v>43650</v>
      </c>
      <c r="E2339" s="16" t="s">
        <v>876</v>
      </c>
      <c r="F2339" s="66">
        <v>8313000</v>
      </c>
      <c r="G2339" s="17"/>
      <c r="H2339" s="18">
        <f t="shared" si="36"/>
        <v>8313000</v>
      </c>
    </row>
    <row r="2340" spans="2:8" s="13" customFormat="1" hidden="1" x14ac:dyDescent="0.15">
      <c r="B2340" s="15">
        <v>141005</v>
      </c>
      <c r="C2340" s="16" t="s">
        <v>36</v>
      </c>
      <c r="D2340" s="26">
        <v>43650</v>
      </c>
      <c r="E2340" s="16" t="s">
        <v>876</v>
      </c>
      <c r="F2340" s="66">
        <v>33250000</v>
      </c>
      <c r="G2340" s="17"/>
      <c r="H2340" s="18">
        <f t="shared" si="36"/>
        <v>33250000</v>
      </c>
    </row>
    <row r="2341" spans="2:8" s="13" customFormat="1" hidden="1" x14ac:dyDescent="0.15">
      <c r="B2341" s="15">
        <v>711034</v>
      </c>
      <c r="C2341" s="16" t="s">
        <v>183</v>
      </c>
      <c r="D2341" s="26">
        <v>43650</v>
      </c>
      <c r="E2341" s="16" t="s">
        <v>876</v>
      </c>
      <c r="F2341" s="66">
        <v>44000</v>
      </c>
      <c r="G2341" s="17"/>
      <c r="H2341" s="18">
        <f t="shared" si="36"/>
        <v>44000</v>
      </c>
    </row>
    <row r="2342" spans="2:8" s="13" customFormat="1" hidden="1" x14ac:dyDescent="0.15">
      <c r="B2342" s="15">
        <v>112003</v>
      </c>
      <c r="C2342" s="16" t="s">
        <v>11</v>
      </c>
      <c r="D2342" s="26">
        <v>43650</v>
      </c>
      <c r="E2342" s="16" t="s">
        <v>876</v>
      </c>
      <c r="F2342" s="66"/>
      <c r="G2342" s="17">
        <v>-41607000</v>
      </c>
      <c r="H2342" s="18">
        <f t="shared" si="36"/>
        <v>-41607000</v>
      </c>
    </row>
    <row r="2343" spans="2:8" s="13" customFormat="1" hidden="1" x14ac:dyDescent="0.15">
      <c r="B2343" s="15">
        <v>141002</v>
      </c>
      <c r="C2343" s="16" t="s">
        <v>33</v>
      </c>
      <c r="D2343" s="26">
        <v>43650</v>
      </c>
      <c r="E2343" s="16" t="s">
        <v>877</v>
      </c>
      <c r="F2343" s="66">
        <v>8356000</v>
      </c>
      <c r="G2343" s="17"/>
      <c r="H2343" s="18">
        <f t="shared" si="36"/>
        <v>8356000</v>
      </c>
    </row>
    <row r="2344" spans="2:8" s="13" customFormat="1" hidden="1" x14ac:dyDescent="0.15">
      <c r="B2344" s="15">
        <v>141005</v>
      </c>
      <c r="C2344" s="16" t="s">
        <v>36</v>
      </c>
      <c r="D2344" s="26">
        <v>43650</v>
      </c>
      <c r="E2344" s="16" t="s">
        <v>877</v>
      </c>
      <c r="F2344" s="66">
        <v>33424000</v>
      </c>
      <c r="G2344" s="17"/>
      <c r="H2344" s="18">
        <f t="shared" si="36"/>
        <v>33424000</v>
      </c>
    </row>
    <row r="2345" spans="2:8" s="13" customFormat="1" hidden="1" x14ac:dyDescent="0.15">
      <c r="B2345" s="15">
        <v>112003</v>
      </c>
      <c r="C2345" s="16" t="s">
        <v>11</v>
      </c>
      <c r="D2345" s="26">
        <v>43650</v>
      </c>
      <c r="E2345" s="16" t="s">
        <v>877</v>
      </c>
      <c r="F2345" s="66"/>
      <c r="G2345" s="17">
        <v>-41780000</v>
      </c>
      <c r="H2345" s="18">
        <f t="shared" si="36"/>
        <v>-41780000</v>
      </c>
    </row>
    <row r="2346" spans="2:8" s="13" customFormat="1" hidden="1" x14ac:dyDescent="0.15">
      <c r="B2346" s="15">
        <v>141002</v>
      </c>
      <c r="C2346" s="16" t="s">
        <v>33</v>
      </c>
      <c r="D2346" s="26">
        <v>43651</v>
      </c>
      <c r="E2346" s="16" t="s">
        <v>878</v>
      </c>
      <c r="F2346" s="66">
        <v>30496000</v>
      </c>
      <c r="G2346" s="17"/>
      <c r="H2346" s="18">
        <f t="shared" si="36"/>
        <v>30496000</v>
      </c>
    </row>
    <row r="2347" spans="2:8" s="13" customFormat="1" hidden="1" x14ac:dyDescent="0.15">
      <c r="B2347" s="15">
        <v>141005</v>
      </c>
      <c r="C2347" s="16" t="s">
        <v>36</v>
      </c>
      <c r="D2347" s="26">
        <v>43651</v>
      </c>
      <c r="E2347" s="16" t="s">
        <v>878</v>
      </c>
      <c r="F2347" s="66">
        <v>30496000</v>
      </c>
      <c r="G2347" s="17"/>
      <c r="H2347" s="18">
        <f t="shared" si="36"/>
        <v>30496000</v>
      </c>
    </row>
    <row r="2348" spans="2:8" s="13" customFormat="1" hidden="1" x14ac:dyDescent="0.15">
      <c r="B2348" s="15">
        <v>112003</v>
      </c>
      <c r="C2348" s="16" t="s">
        <v>11</v>
      </c>
      <c r="D2348" s="26">
        <v>43651</v>
      </c>
      <c r="E2348" s="16" t="s">
        <v>878</v>
      </c>
      <c r="F2348" s="66"/>
      <c r="G2348" s="17">
        <v>-60992000</v>
      </c>
      <c r="H2348" s="18">
        <f t="shared" si="36"/>
        <v>-60992000</v>
      </c>
    </row>
    <row r="2349" spans="2:8" s="13" customFormat="1" hidden="1" x14ac:dyDescent="0.15">
      <c r="B2349" s="15">
        <v>611003</v>
      </c>
      <c r="C2349" s="16" t="s">
        <v>142</v>
      </c>
      <c r="D2349" s="26">
        <v>43651</v>
      </c>
      <c r="E2349" s="16" t="s">
        <v>879</v>
      </c>
      <c r="F2349" s="66">
        <v>2500000</v>
      </c>
      <c r="G2349" s="17"/>
      <c r="H2349" s="18">
        <f t="shared" si="36"/>
        <v>2500000</v>
      </c>
    </row>
    <row r="2350" spans="2:8" s="13" customFormat="1" hidden="1" x14ac:dyDescent="0.15">
      <c r="B2350" s="15">
        <v>112003</v>
      </c>
      <c r="C2350" s="16" t="s">
        <v>11</v>
      </c>
      <c r="D2350" s="26">
        <v>43651</v>
      </c>
      <c r="E2350" s="16" t="s">
        <v>879</v>
      </c>
      <c r="F2350" s="66"/>
      <c r="G2350" s="17">
        <v>-2500000</v>
      </c>
      <c r="H2350" s="18">
        <f t="shared" si="36"/>
        <v>-2500000</v>
      </c>
    </row>
    <row r="2351" spans="2:8" s="13" customFormat="1" hidden="1" x14ac:dyDescent="0.15">
      <c r="B2351" s="15">
        <v>811012</v>
      </c>
      <c r="C2351" s="16" t="s">
        <v>151</v>
      </c>
      <c r="D2351" s="26">
        <v>43651</v>
      </c>
      <c r="E2351" s="16" t="s">
        <v>880</v>
      </c>
      <c r="F2351" s="66">
        <v>5000000</v>
      </c>
      <c r="G2351" s="17"/>
      <c r="H2351" s="18">
        <f t="shared" si="36"/>
        <v>5000000</v>
      </c>
    </row>
    <row r="2352" spans="2:8" s="13" customFormat="1" hidden="1" x14ac:dyDescent="0.15">
      <c r="B2352" s="15">
        <v>112003</v>
      </c>
      <c r="C2352" s="16" t="s">
        <v>11</v>
      </c>
      <c r="D2352" s="26">
        <v>43651</v>
      </c>
      <c r="E2352" s="16" t="s">
        <v>880</v>
      </c>
      <c r="F2352" s="66"/>
      <c r="G2352" s="17">
        <v>-5000000</v>
      </c>
      <c r="H2352" s="18">
        <f t="shared" si="36"/>
        <v>-5000000</v>
      </c>
    </row>
    <row r="2353" spans="2:8" s="13" customFormat="1" hidden="1" x14ac:dyDescent="0.15">
      <c r="B2353" s="15">
        <v>112003</v>
      </c>
      <c r="C2353" s="16" t="s">
        <v>11</v>
      </c>
      <c r="D2353" s="26">
        <v>43655</v>
      </c>
      <c r="E2353" s="16" t="s">
        <v>1389</v>
      </c>
      <c r="F2353" s="66">
        <v>40164000</v>
      </c>
      <c r="G2353" s="17"/>
      <c r="H2353" s="18">
        <f t="shared" si="36"/>
        <v>40164000</v>
      </c>
    </row>
    <row r="2354" spans="2:8" s="13" customFormat="1" hidden="1" x14ac:dyDescent="0.15">
      <c r="B2354" s="15">
        <v>122001</v>
      </c>
      <c r="C2354" s="16" t="s">
        <v>18</v>
      </c>
      <c r="D2354" s="26">
        <v>43655</v>
      </c>
      <c r="E2354" s="16" t="s">
        <v>1389</v>
      </c>
      <c r="F2354" s="66"/>
      <c r="G2354" s="17">
        <v>-40164000</v>
      </c>
      <c r="H2354" s="18">
        <f t="shared" si="36"/>
        <v>-40164000</v>
      </c>
    </row>
    <row r="2355" spans="2:8" s="13" customFormat="1" hidden="1" x14ac:dyDescent="0.15">
      <c r="B2355" s="15">
        <v>112003</v>
      </c>
      <c r="C2355" s="16" t="s">
        <v>11</v>
      </c>
      <c r="D2355" s="26">
        <v>43655</v>
      </c>
      <c r="E2355" s="16" t="s">
        <v>881</v>
      </c>
      <c r="F2355" s="66">
        <v>441000</v>
      </c>
      <c r="G2355" s="17"/>
      <c r="H2355" s="18">
        <f t="shared" si="36"/>
        <v>441000</v>
      </c>
    </row>
    <row r="2356" spans="2:8" s="13" customFormat="1" hidden="1" x14ac:dyDescent="0.15">
      <c r="B2356" s="15">
        <v>122001</v>
      </c>
      <c r="C2356" s="16" t="s">
        <v>18</v>
      </c>
      <c r="D2356" s="26">
        <v>43655</v>
      </c>
      <c r="E2356" s="16" t="s">
        <v>881</v>
      </c>
      <c r="F2356" s="66"/>
      <c r="G2356" s="17">
        <v>-441000</v>
      </c>
      <c r="H2356" s="18">
        <f t="shared" si="36"/>
        <v>-441000</v>
      </c>
    </row>
    <row r="2357" spans="2:8" s="13" customFormat="1" hidden="1" x14ac:dyDescent="0.15">
      <c r="B2357" s="15">
        <v>142001</v>
      </c>
      <c r="C2357" s="16" t="s">
        <v>39</v>
      </c>
      <c r="D2357" s="26">
        <v>43655</v>
      </c>
      <c r="E2357" s="16" t="s">
        <v>882</v>
      </c>
      <c r="F2357" s="66">
        <v>42838258</v>
      </c>
      <c r="G2357" s="17"/>
      <c r="H2357" s="18">
        <f t="shared" si="36"/>
        <v>42838258</v>
      </c>
    </row>
    <row r="2358" spans="2:8" s="13" customFormat="1" hidden="1" x14ac:dyDescent="0.15">
      <c r="B2358" s="15">
        <v>112003</v>
      </c>
      <c r="C2358" s="16" t="s">
        <v>11</v>
      </c>
      <c r="D2358" s="26">
        <v>43655</v>
      </c>
      <c r="E2358" s="16" t="s">
        <v>882</v>
      </c>
      <c r="F2358" s="66"/>
      <c r="G2358" s="17">
        <v>-42838258</v>
      </c>
      <c r="H2358" s="18">
        <f t="shared" si="36"/>
        <v>-42838258</v>
      </c>
    </row>
    <row r="2359" spans="2:8" s="13" customFormat="1" hidden="1" x14ac:dyDescent="0.15">
      <c r="B2359" s="15">
        <v>112003</v>
      </c>
      <c r="C2359" s="16" t="s">
        <v>11</v>
      </c>
      <c r="D2359" s="26">
        <v>43655</v>
      </c>
      <c r="E2359" s="16" t="s">
        <v>883</v>
      </c>
      <c r="F2359" s="66">
        <v>100000000</v>
      </c>
      <c r="G2359" s="17"/>
      <c r="H2359" s="18">
        <f t="shared" si="36"/>
        <v>100000000</v>
      </c>
    </row>
    <row r="2360" spans="2:8" s="13" customFormat="1" hidden="1" x14ac:dyDescent="0.15">
      <c r="B2360" s="15">
        <v>112001</v>
      </c>
      <c r="C2360" s="16" t="s">
        <v>9</v>
      </c>
      <c r="D2360" s="26">
        <v>43655</v>
      </c>
      <c r="E2360" s="16" t="s">
        <v>883</v>
      </c>
      <c r="F2360" s="66"/>
      <c r="G2360" s="17">
        <v>-100000000</v>
      </c>
      <c r="H2360" s="18">
        <f t="shared" si="36"/>
        <v>-100000000</v>
      </c>
    </row>
    <row r="2361" spans="2:8" s="13" customFormat="1" hidden="1" x14ac:dyDescent="0.15">
      <c r="B2361" s="15">
        <v>611008</v>
      </c>
      <c r="C2361" s="16" t="s">
        <v>147</v>
      </c>
      <c r="D2361" s="26">
        <v>43656</v>
      </c>
      <c r="E2361" s="16" t="s">
        <v>884</v>
      </c>
      <c r="F2361" s="66">
        <v>4469333.333333333</v>
      </c>
      <c r="G2361" s="17"/>
      <c r="H2361" s="18">
        <f t="shared" si="36"/>
        <v>4469333.333333333</v>
      </c>
    </row>
    <row r="2362" spans="2:8" s="13" customFormat="1" hidden="1" x14ac:dyDescent="0.15">
      <c r="B2362" s="15">
        <v>711008</v>
      </c>
      <c r="C2362" s="16" t="s">
        <v>147</v>
      </c>
      <c r="D2362" s="26">
        <v>43656</v>
      </c>
      <c r="E2362" s="16" t="s">
        <v>884</v>
      </c>
      <c r="F2362" s="66">
        <v>4469333.333333333</v>
      </c>
      <c r="G2362" s="17"/>
      <c r="H2362" s="18">
        <f t="shared" si="36"/>
        <v>4469333.333333333</v>
      </c>
    </row>
    <row r="2363" spans="2:8" s="13" customFormat="1" hidden="1" x14ac:dyDescent="0.15">
      <c r="B2363" s="15">
        <v>811008</v>
      </c>
      <c r="C2363" s="16" t="s">
        <v>147</v>
      </c>
      <c r="D2363" s="26">
        <v>43656</v>
      </c>
      <c r="E2363" s="16" t="s">
        <v>884</v>
      </c>
      <c r="F2363" s="66">
        <v>4469333.333333333</v>
      </c>
      <c r="G2363" s="17"/>
      <c r="H2363" s="18">
        <f t="shared" si="36"/>
        <v>4469333.333333333</v>
      </c>
    </row>
    <row r="2364" spans="2:8" s="13" customFormat="1" hidden="1" x14ac:dyDescent="0.15">
      <c r="B2364" s="15">
        <v>112003</v>
      </c>
      <c r="C2364" s="16" t="s">
        <v>11</v>
      </c>
      <c r="D2364" s="26">
        <v>43656</v>
      </c>
      <c r="E2364" s="16" t="s">
        <v>884</v>
      </c>
      <c r="F2364" s="66"/>
      <c r="G2364" s="17">
        <v>-13408000</v>
      </c>
      <c r="H2364" s="18">
        <f t="shared" si="36"/>
        <v>-13408000</v>
      </c>
    </row>
    <row r="2365" spans="2:8" s="13" customFormat="1" hidden="1" x14ac:dyDescent="0.15">
      <c r="B2365" s="15">
        <v>711035</v>
      </c>
      <c r="C2365" s="16" t="s">
        <v>184</v>
      </c>
      <c r="D2365" s="26">
        <v>43656</v>
      </c>
      <c r="E2365" s="16" t="s">
        <v>678</v>
      </c>
      <c r="F2365" s="66">
        <v>5000000</v>
      </c>
      <c r="G2365" s="17"/>
      <c r="H2365" s="18">
        <f t="shared" si="36"/>
        <v>5000000</v>
      </c>
    </row>
    <row r="2366" spans="2:8" s="13" customFormat="1" hidden="1" x14ac:dyDescent="0.15">
      <c r="B2366" s="15">
        <v>811035</v>
      </c>
      <c r="C2366" s="16" t="s">
        <v>194</v>
      </c>
      <c r="D2366" s="26">
        <v>43656</v>
      </c>
      <c r="E2366" s="16" t="s">
        <v>678</v>
      </c>
      <c r="F2366" s="66">
        <v>5000000</v>
      </c>
      <c r="G2366" s="17"/>
      <c r="H2366" s="18">
        <f t="shared" si="36"/>
        <v>5000000</v>
      </c>
    </row>
    <row r="2367" spans="2:8" s="13" customFormat="1" hidden="1" x14ac:dyDescent="0.15">
      <c r="B2367" s="15">
        <v>112003</v>
      </c>
      <c r="C2367" s="16" t="s">
        <v>11</v>
      </c>
      <c r="D2367" s="26">
        <v>43656</v>
      </c>
      <c r="E2367" s="16" t="s">
        <v>678</v>
      </c>
      <c r="F2367" s="66"/>
      <c r="G2367" s="17">
        <v>-10000000</v>
      </c>
      <c r="H2367" s="18">
        <f t="shared" si="36"/>
        <v>-10000000</v>
      </c>
    </row>
    <row r="2368" spans="2:8" s="13" customFormat="1" hidden="1" x14ac:dyDescent="0.15">
      <c r="B2368" s="15">
        <v>112003</v>
      </c>
      <c r="C2368" s="16" t="s">
        <v>11</v>
      </c>
      <c r="D2368" s="26">
        <v>43657</v>
      </c>
      <c r="E2368" s="16" t="s">
        <v>886</v>
      </c>
      <c r="F2368" s="66">
        <v>50000000</v>
      </c>
      <c r="G2368" s="17"/>
      <c r="H2368" s="18">
        <f t="shared" si="36"/>
        <v>50000000</v>
      </c>
    </row>
    <row r="2369" spans="2:8" s="13" customFormat="1" hidden="1" x14ac:dyDescent="0.15">
      <c r="B2369" s="15">
        <v>311005</v>
      </c>
      <c r="C2369" s="16" t="s">
        <v>885</v>
      </c>
      <c r="D2369" s="26">
        <v>43657</v>
      </c>
      <c r="E2369" s="16" t="s">
        <v>886</v>
      </c>
      <c r="F2369" s="66"/>
      <c r="G2369" s="17">
        <v>-50000000</v>
      </c>
      <c r="H2369" s="18">
        <f t="shared" si="36"/>
        <v>-50000000</v>
      </c>
    </row>
    <row r="2370" spans="2:8" s="13" customFormat="1" hidden="1" x14ac:dyDescent="0.15">
      <c r="B2370" s="15">
        <v>112003</v>
      </c>
      <c r="C2370" s="16" t="s">
        <v>11</v>
      </c>
      <c r="D2370" s="26">
        <v>43657</v>
      </c>
      <c r="E2370" s="16" t="s">
        <v>886</v>
      </c>
      <c r="F2370" s="66">
        <v>250000000</v>
      </c>
      <c r="G2370" s="17"/>
      <c r="H2370" s="18">
        <f t="shared" si="36"/>
        <v>250000000</v>
      </c>
    </row>
    <row r="2371" spans="2:8" s="13" customFormat="1" hidden="1" x14ac:dyDescent="0.15">
      <c r="B2371" s="15">
        <v>311005</v>
      </c>
      <c r="C2371" s="16" t="s">
        <v>885</v>
      </c>
      <c r="D2371" s="26">
        <v>43657</v>
      </c>
      <c r="E2371" s="16" t="s">
        <v>886</v>
      </c>
      <c r="F2371" s="66"/>
      <c r="G2371" s="17">
        <v>-250000000</v>
      </c>
      <c r="H2371" s="18">
        <f t="shared" si="36"/>
        <v>-250000000</v>
      </c>
    </row>
    <row r="2372" spans="2:8" s="13" customFormat="1" hidden="1" x14ac:dyDescent="0.15">
      <c r="B2372" s="15">
        <v>611003</v>
      </c>
      <c r="C2372" s="16" t="s">
        <v>142</v>
      </c>
      <c r="D2372" s="26">
        <v>43657</v>
      </c>
      <c r="E2372" s="16" t="s">
        <v>887</v>
      </c>
      <c r="F2372" s="66">
        <v>4920531</v>
      </c>
      <c r="G2372" s="17"/>
      <c r="H2372" s="18">
        <f t="shared" si="36"/>
        <v>4920531</v>
      </c>
    </row>
    <row r="2373" spans="2:8" s="13" customFormat="1" hidden="1" x14ac:dyDescent="0.15">
      <c r="B2373" s="15">
        <v>112003</v>
      </c>
      <c r="C2373" s="16" t="s">
        <v>11</v>
      </c>
      <c r="D2373" s="26">
        <v>43657</v>
      </c>
      <c r="E2373" s="16" t="s">
        <v>887</v>
      </c>
      <c r="F2373" s="66"/>
      <c r="G2373" s="17">
        <v>-4920531</v>
      </c>
      <c r="H2373" s="18">
        <f t="shared" si="36"/>
        <v>-4920531</v>
      </c>
    </row>
    <row r="2374" spans="2:8" s="13" customFormat="1" hidden="1" x14ac:dyDescent="0.15">
      <c r="B2374" s="15">
        <v>611016</v>
      </c>
      <c r="C2374" s="16" t="s">
        <v>155</v>
      </c>
      <c r="D2374" s="26">
        <v>43657</v>
      </c>
      <c r="E2374" s="16" t="s">
        <v>888</v>
      </c>
      <c r="F2374" s="66">
        <v>3920000</v>
      </c>
      <c r="G2374" s="17"/>
      <c r="H2374" s="18">
        <f t="shared" si="36"/>
        <v>3920000</v>
      </c>
    </row>
    <row r="2375" spans="2:8" s="13" customFormat="1" hidden="1" x14ac:dyDescent="0.15">
      <c r="B2375" s="15">
        <v>112003</v>
      </c>
      <c r="C2375" s="16" t="s">
        <v>11</v>
      </c>
      <c r="D2375" s="26">
        <v>43657</v>
      </c>
      <c r="E2375" s="16" t="s">
        <v>888</v>
      </c>
      <c r="F2375" s="66"/>
      <c r="G2375" s="17">
        <v>-3920000</v>
      </c>
      <c r="H2375" s="18">
        <f t="shared" si="36"/>
        <v>-3920000</v>
      </c>
    </row>
    <row r="2376" spans="2:8" s="13" customFormat="1" hidden="1" x14ac:dyDescent="0.15">
      <c r="B2376" s="15">
        <v>213002</v>
      </c>
      <c r="C2376" s="16" t="s">
        <v>669</v>
      </c>
      <c r="D2376" s="26">
        <v>43657</v>
      </c>
      <c r="E2376" s="16" t="s">
        <v>889</v>
      </c>
      <c r="F2376" s="66">
        <v>15875000</v>
      </c>
      <c r="G2376" s="17"/>
      <c r="H2376" s="18">
        <f t="shared" si="36"/>
        <v>15875000</v>
      </c>
    </row>
    <row r="2377" spans="2:8" s="13" customFormat="1" hidden="1" x14ac:dyDescent="0.15">
      <c r="B2377" s="15">
        <v>112003</v>
      </c>
      <c r="C2377" s="16" t="s">
        <v>668</v>
      </c>
      <c r="D2377" s="26">
        <v>43657</v>
      </c>
      <c r="E2377" s="16" t="s">
        <v>889</v>
      </c>
      <c r="F2377" s="66"/>
      <c r="G2377" s="17">
        <v>-15875000</v>
      </c>
      <c r="H2377" s="18">
        <f t="shared" si="36"/>
        <v>-15875000</v>
      </c>
    </row>
    <row r="2378" spans="2:8" s="13" customFormat="1" hidden="1" x14ac:dyDescent="0.15">
      <c r="B2378" s="15">
        <v>811015</v>
      </c>
      <c r="C2378" s="16" t="s">
        <v>154</v>
      </c>
      <c r="D2378" s="26">
        <v>43657</v>
      </c>
      <c r="E2378" s="16" t="s">
        <v>890</v>
      </c>
      <c r="F2378" s="66">
        <v>213949</v>
      </c>
      <c r="G2378" s="17"/>
      <c r="H2378" s="18">
        <f t="shared" si="36"/>
        <v>213949</v>
      </c>
    </row>
    <row r="2379" spans="2:8" s="13" customFormat="1" hidden="1" x14ac:dyDescent="0.15">
      <c r="B2379" s="15">
        <v>112003</v>
      </c>
      <c r="C2379" s="16" t="s">
        <v>668</v>
      </c>
      <c r="D2379" s="26">
        <v>43657</v>
      </c>
      <c r="E2379" s="16" t="s">
        <v>890</v>
      </c>
      <c r="F2379" s="66"/>
      <c r="G2379" s="17">
        <v>-213949</v>
      </c>
      <c r="H2379" s="18">
        <f t="shared" si="36"/>
        <v>-213949</v>
      </c>
    </row>
    <row r="2380" spans="2:8" s="13" customFormat="1" hidden="1" x14ac:dyDescent="0.15">
      <c r="B2380" s="15">
        <v>811015</v>
      </c>
      <c r="C2380" s="16" t="s">
        <v>154</v>
      </c>
      <c r="D2380" s="26">
        <v>43657</v>
      </c>
      <c r="E2380" s="16" t="s">
        <v>891</v>
      </c>
      <c r="F2380" s="66">
        <v>109405</v>
      </c>
      <c r="G2380" s="17"/>
      <c r="H2380" s="18">
        <f t="shared" si="36"/>
        <v>109405</v>
      </c>
    </row>
    <row r="2381" spans="2:8" s="13" customFormat="1" hidden="1" x14ac:dyDescent="0.15">
      <c r="B2381" s="15">
        <v>112003</v>
      </c>
      <c r="C2381" s="16" t="s">
        <v>668</v>
      </c>
      <c r="D2381" s="26">
        <v>43657</v>
      </c>
      <c r="E2381" s="16" t="s">
        <v>891</v>
      </c>
      <c r="F2381" s="66"/>
      <c r="G2381" s="17">
        <v>-109405</v>
      </c>
      <c r="H2381" s="18">
        <f t="shared" si="36"/>
        <v>-109405</v>
      </c>
    </row>
    <row r="2382" spans="2:8" s="13" customFormat="1" hidden="1" x14ac:dyDescent="0.15">
      <c r="B2382" s="15">
        <v>811015</v>
      </c>
      <c r="C2382" s="16" t="s">
        <v>154</v>
      </c>
      <c r="D2382" s="26">
        <v>43657</v>
      </c>
      <c r="E2382" s="16" t="s">
        <v>892</v>
      </c>
      <c r="F2382" s="66">
        <v>52000</v>
      </c>
      <c r="G2382" s="17"/>
      <c r="H2382" s="18">
        <f t="shared" si="36"/>
        <v>52000</v>
      </c>
    </row>
    <row r="2383" spans="2:8" s="13" customFormat="1" hidden="1" x14ac:dyDescent="0.15">
      <c r="B2383" s="15">
        <v>112003</v>
      </c>
      <c r="C2383" s="16" t="s">
        <v>668</v>
      </c>
      <c r="D2383" s="26">
        <v>43657</v>
      </c>
      <c r="E2383" s="16" t="s">
        <v>892</v>
      </c>
      <c r="F2383" s="66"/>
      <c r="G2383" s="17">
        <v>-52000</v>
      </c>
      <c r="H2383" s="18">
        <f t="shared" si="36"/>
        <v>-52000</v>
      </c>
    </row>
    <row r="2384" spans="2:8" s="13" customFormat="1" hidden="1" x14ac:dyDescent="0.15">
      <c r="B2384" s="15">
        <v>811015</v>
      </c>
      <c r="C2384" s="16" t="s">
        <v>154</v>
      </c>
      <c r="D2384" s="26">
        <v>43657</v>
      </c>
      <c r="E2384" s="16" t="s">
        <v>893</v>
      </c>
      <c r="F2384" s="66">
        <v>52000</v>
      </c>
      <c r="G2384" s="17"/>
      <c r="H2384" s="18">
        <f t="shared" si="36"/>
        <v>52000</v>
      </c>
    </row>
    <row r="2385" spans="2:8" s="13" customFormat="1" hidden="1" x14ac:dyDescent="0.15">
      <c r="B2385" s="15">
        <v>112003</v>
      </c>
      <c r="C2385" s="16" t="s">
        <v>668</v>
      </c>
      <c r="D2385" s="26">
        <v>43657</v>
      </c>
      <c r="E2385" s="16" t="s">
        <v>893</v>
      </c>
      <c r="F2385" s="66"/>
      <c r="G2385" s="17">
        <v>-52000</v>
      </c>
      <c r="H2385" s="18">
        <f t="shared" si="36"/>
        <v>-52000</v>
      </c>
    </row>
    <row r="2386" spans="2:8" s="13" customFormat="1" hidden="1" x14ac:dyDescent="0.15">
      <c r="B2386" s="15">
        <v>811015</v>
      </c>
      <c r="C2386" s="16" t="s">
        <v>154</v>
      </c>
      <c r="D2386" s="26">
        <v>43657</v>
      </c>
      <c r="E2386" s="16" t="s">
        <v>894</v>
      </c>
      <c r="F2386" s="66">
        <v>379500</v>
      </c>
      <c r="G2386" s="17"/>
      <c r="H2386" s="18">
        <f t="shared" si="36"/>
        <v>379500</v>
      </c>
    </row>
    <row r="2387" spans="2:8" s="13" customFormat="1" hidden="1" x14ac:dyDescent="0.15">
      <c r="B2387" s="15">
        <v>112003</v>
      </c>
      <c r="C2387" s="16" t="s">
        <v>668</v>
      </c>
      <c r="D2387" s="26">
        <v>43657</v>
      </c>
      <c r="E2387" s="16" t="s">
        <v>894</v>
      </c>
      <c r="F2387" s="66"/>
      <c r="G2387" s="17">
        <v>-379500</v>
      </c>
      <c r="H2387" s="18">
        <f t="shared" si="36"/>
        <v>-379500</v>
      </c>
    </row>
    <row r="2388" spans="2:8" s="13" customFormat="1" hidden="1" x14ac:dyDescent="0.15">
      <c r="B2388" s="15">
        <v>811015</v>
      </c>
      <c r="C2388" s="16" t="s">
        <v>154</v>
      </c>
      <c r="D2388" s="26">
        <v>43657</v>
      </c>
      <c r="E2388" s="16" t="s">
        <v>895</v>
      </c>
      <c r="F2388" s="66">
        <v>379500</v>
      </c>
      <c r="G2388" s="17"/>
      <c r="H2388" s="18">
        <f t="shared" si="36"/>
        <v>379500</v>
      </c>
    </row>
    <row r="2389" spans="2:8" s="13" customFormat="1" hidden="1" x14ac:dyDescent="0.15">
      <c r="B2389" s="15">
        <v>112003</v>
      </c>
      <c r="C2389" s="16" t="s">
        <v>668</v>
      </c>
      <c r="D2389" s="26">
        <v>43657</v>
      </c>
      <c r="E2389" s="16" t="s">
        <v>895</v>
      </c>
      <c r="F2389" s="66"/>
      <c r="G2389" s="17">
        <v>-379500</v>
      </c>
      <c r="H2389" s="18">
        <f t="shared" si="36"/>
        <v>-379500</v>
      </c>
    </row>
    <row r="2390" spans="2:8" s="13" customFormat="1" hidden="1" x14ac:dyDescent="0.15">
      <c r="B2390" s="15">
        <v>611015</v>
      </c>
      <c r="C2390" s="16" t="s">
        <v>154</v>
      </c>
      <c r="D2390" s="26">
        <v>43657</v>
      </c>
      <c r="E2390" s="16" t="s">
        <v>896</v>
      </c>
      <c r="F2390" s="66">
        <v>375273</v>
      </c>
      <c r="G2390" s="17"/>
      <c r="H2390" s="18">
        <f t="shared" si="36"/>
        <v>375273</v>
      </c>
    </row>
    <row r="2391" spans="2:8" s="13" customFormat="1" hidden="1" x14ac:dyDescent="0.15">
      <c r="B2391" s="15">
        <v>112003</v>
      </c>
      <c r="C2391" s="16" t="s">
        <v>668</v>
      </c>
      <c r="D2391" s="26">
        <v>43657</v>
      </c>
      <c r="E2391" s="16" t="s">
        <v>896</v>
      </c>
      <c r="F2391" s="66"/>
      <c r="G2391" s="17">
        <v>-375273</v>
      </c>
      <c r="H2391" s="18">
        <f t="shared" si="36"/>
        <v>-375273</v>
      </c>
    </row>
    <row r="2392" spans="2:8" s="13" customFormat="1" hidden="1" x14ac:dyDescent="0.15">
      <c r="B2392" s="15">
        <v>811014</v>
      </c>
      <c r="C2392" s="16" t="s">
        <v>153</v>
      </c>
      <c r="D2392" s="26">
        <v>43657</v>
      </c>
      <c r="E2392" s="16" t="s">
        <v>897</v>
      </c>
      <c r="F2392" s="66">
        <v>3038044</v>
      </c>
      <c r="G2392" s="17"/>
      <c r="H2392" s="18">
        <f t="shared" si="36"/>
        <v>3038044</v>
      </c>
    </row>
    <row r="2393" spans="2:8" s="13" customFormat="1" hidden="1" x14ac:dyDescent="0.15">
      <c r="B2393" s="15">
        <v>112003</v>
      </c>
      <c r="C2393" s="16" t="s">
        <v>668</v>
      </c>
      <c r="D2393" s="26">
        <v>43657</v>
      </c>
      <c r="E2393" s="16" t="s">
        <v>897</v>
      </c>
      <c r="F2393" s="66"/>
      <c r="G2393" s="17">
        <v>-3038044</v>
      </c>
      <c r="H2393" s="18">
        <f t="shared" si="36"/>
        <v>-3038044</v>
      </c>
    </row>
    <row r="2394" spans="2:8" s="13" customFormat="1" hidden="1" x14ac:dyDescent="0.15">
      <c r="B2394" s="15">
        <v>611014</v>
      </c>
      <c r="C2394" s="16" t="s">
        <v>153</v>
      </c>
      <c r="D2394" s="26">
        <v>43657</v>
      </c>
      <c r="E2394" s="16" t="s">
        <v>898</v>
      </c>
      <c r="F2394" s="66">
        <v>1480389</v>
      </c>
      <c r="G2394" s="17"/>
      <c r="H2394" s="18">
        <f t="shared" si="36"/>
        <v>1480389</v>
      </c>
    </row>
    <row r="2395" spans="2:8" s="13" customFormat="1" hidden="1" x14ac:dyDescent="0.15">
      <c r="B2395" s="15">
        <v>112003</v>
      </c>
      <c r="C2395" s="16" t="s">
        <v>668</v>
      </c>
      <c r="D2395" s="26">
        <v>43657</v>
      </c>
      <c r="E2395" s="16" t="s">
        <v>898</v>
      </c>
      <c r="F2395" s="66"/>
      <c r="G2395" s="17">
        <v>-1480389</v>
      </c>
      <c r="H2395" s="18">
        <f t="shared" si="36"/>
        <v>-1480389</v>
      </c>
    </row>
    <row r="2396" spans="2:8" s="13" customFormat="1" hidden="1" x14ac:dyDescent="0.15">
      <c r="B2396" s="15">
        <v>811014</v>
      </c>
      <c r="C2396" s="16" t="s">
        <v>153</v>
      </c>
      <c r="D2396" s="26">
        <v>43657</v>
      </c>
      <c r="E2396" s="16" t="s">
        <v>753</v>
      </c>
      <c r="F2396" s="66">
        <v>24829</v>
      </c>
      <c r="G2396" s="17"/>
      <c r="H2396" s="18">
        <f t="shared" si="36"/>
        <v>24829</v>
      </c>
    </row>
    <row r="2397" spans="2:8" s="13" customFormat="1" hidden="1" x14ac:dyDescent="0.15">
      <c r="B2397" s="15">
        <v>112003</v>
      </c>
      <c r="C2397" s="16" t="s">
        <v>668</v>
      </c>
      <c r="D2397" s="26">
        <v>43657</v>
      </c>
      <c r="E2397" s="16" t="s">
        <v>753</v>
      </c>
      <c r="F2397" s="66"/>
      <c r="G2397" s="17">
        <v>-24829</v>
      </c>
      <c r="H2397" s="18">
        <f t="shared" si="36"/>
        <v>-24829</v>
      </c>
    </row>
    <row r="2398" spans="2:8" s="13" customFormat="1" hidden="1" x14ac:dyDescent="0.15">
      <c r="B2398" s="15">
        <v>141002</v>
      </c>
      <c r="C2398" s="16" t="s">
        <v>33</v>
      </c>
      <c r="D2398" s="26">
        <v>43657</v>
      </c>
      <c r="E2398" s="16" t="s">
        <v>899</v>
      </c>
      <c r="F2398" s="66">
        <v>835000</v>
      </c>
      <c r="G2398" s="17"/>
      <c r="H2398" s="18">
        <f t="shared" si="36"/>
        <v>835000</v>
      </c>
    </row>
    <row r="2399" spans="2:8" s="13" customFormat="1" hidden="1" x14ac:dyDescent="0.15">
      <c r="B2399" s="15">
        <v>141005</v>
      </c>
      <c r="C2399" s="16" t="s">
        <v>36</v>
      </c>
      <c r="D2399" s="26">
        <v>43657</v>
      </c>
      <c r="E2399" s="16" t="s">
        <v>899</v>
      </c>
      <c r="F2399" s="66">
        <v>3341000</v>
      </c>
      <c r="G2399" s="17"/>
      <c r="H2399" s="18">
        <f t="shared" si="36"/>
        <v>3341000</v>
      </c>
    </row>
    <row r="2400" spans="2:8" s="13" customFormat="1" hidden="1" x14ac:dyDescent="0.15">
      <c r="B2400" s="15">
        <v>912006</v>
      </c>
      <c r="C2400" s="16" t="s">
        <v>207</v>
      </c>
      <c r="D2400" s="26">
        <v>43657</v>
      </c>
      <c r="E2400" s="16" t="s">
        <v>899</v>
      </c>
      <c r="F2400" s="66">
        <v>5000000</v>
      </c>
      <c r="G2400" s="17"/>
      <c r="H2400" s="18">
        <f t="shared" ref="H2400:H2463" si="37">F2400+G2400</f>
        <v>5000000</v>
      </c>
    </row>
    <row r="2401" spans="2:8" s="13" customFormat="1" hidden="1" x14ac:dyDescent="0.15">
      <c r="B2401" s="15">
        <v>112003</v>
      </c>
      <c r="C2401" s="16" t="s">
        <v>11</v>
      </c>
      <c r="D2401" s="26">
        <v>43657</v>
      </c>
      <c r="E2401" s="16" t="s">
        <v>899</v>
      </c>
      <c r="F2401" s="66"/>
      <c r="G2401" s="17">
        <v>-9176000</v>
      </c>
      <c r="H2401" s="18">
        <f t="shared" si="37"/>
        <v>-9176000</v>
      </c>
    </row>
    <row r="2402" spans="2:8" s="13" customFormat="1" hidden="1" x14ac:dyDescent="0.15">
      <c r="B2402" s="15">
        <v>212001</v>
      </c>
      <c r="C2402" s="16" t="s">
        <v>85</v>
      </c>
      <c r="D2402" s="26">
        <v>43657</v>
      </c>
      <c r="E2402" s="16" t="s">
        <v>900</v>
      </c>
      <c r="F2402" s="66">
        <v>98222303</v>
      </c>
      <c r="G2402" s="17"/>
      <c r="H2402" s="18">
        <f t="shared" si="37"/>
        <v>98222303</v>
      </c>
    </row>
    <row r="2403" spans="2:8" s="13" customFormat="1" hidden="1" x14ac:dyDescent="0.15">
      <c r="B2403" s="15">
        <v>112003</v>
      </c>
      <c r="C2403" s="16" t="s">
        <v>11</v>
      </c>
      <c r="D2403" s="26">
        <v>43657</v>
      </c>
      <c r="E2403" s="16" t="s">
        <v>900</v>
      </c>
      <c r="F2403" s="66"/>
      <c r="G2403" s="17">
        <v>-98222303</v>
      </c>
      <c r="H2403" s="18">
        <f t="shared" si="37"/>
        <v>-98222303</v>
      </c>
    </row>
    <row r="2404" spans="2:8" s="13" customFormat="1" hidden="1" x14ac:dyDescent="0.15">
      <c r="B2404" s="15">
        <v>112003</v>
      </c>
      <c r="C2404" s="16" t="s">
        <v>11</v>
      </c>
      <c r="D2404" s="26">
        <v>43658</v>
      </c>
      <c r="E2404" s="16" t="s">
        <v>901</v>
      </c>
      <c r="F2404" s="66">
        <v>9350000</v>
      </c>
      <c r="G2404" s="17"/>
      <c r="H2404" s="18">
        <f t="shared" si="37"/>
        <v>9350000</v>
      </c>
    </row>
    <row r="2405" spans="2:8" s="13" customFormat="1" hidden="1" x14ac:dyDescent="0.15">
      <c r="B2405" s="15">
        <v>122001</v>
      </c>
      <c r="C2405" s="16" t="s">
        <v>18</v>
      </c>
      <c r="D2405" s="26">
        <v>43658</v>
      </c>
      <c r="E2405" s="16" t="s">
        <v>901</v>
      </c>
      <c r="F2405" s="66"/>
      <c r="G2405" s="17">
        <v>-9350000</v>
      </c>
      <c r="H2405" s="18">
        <f t="shared" si="37"/>
        <v>-9350000</v>
      </c>
    </row>
    <row r="2406" spans="2:8" s="13" customFormat="1" hidden="1" x14ac:dyDescent="0.15">
      <c r="B2406" s="15">
        <v>112003</v>
      </c>
      <c r="C2406" s="16" t="s">
        <v>11</v>
      </c>
      <c r="D2406" s="26">
        <v>43658</v>
      </c>
      <c r="E2406" s="16" t="s">
        <v>902</v>
      </c>
      <c r="F2406" s="66">
        <v>57661957</v>
      </c>
      <c r="G2406" s="17"/>
      <c r="H2406" s="18">
        <f t="shared" si="37"/>
        <v>57661957</v>
      </c>
    </row>
    <row r="2407" spans="2:8" s="13" customFormat="1" hidden="1" x14ac:dyDescent="0.15">
      <c r="B2407" s="15">
        <v>122001</v>
      </c>
      <c r="C2407" s="16" t="s">
        <v>18</v>
      </c>
      <c r="D2407" s="26">
        <v>43658</v>
      </c>
      <c r="E2407" s="16" t="s">
        <v>902</v>
      </c>
      <c r="F2407" s="66"/>
      <c r="G2407" s="17">
        <v>-57661957</v>
      </c>
      <c r="H2407" s="18">
        <f t="shared" si="37"/>
        <v>-57661957</v>
      </c>
    </row>
    <row r="2408" spans="2:8" s="13" customFormat="1" hidden="1" x14ac:dyDescent="0.15">
      <c r="B2408" s="15">
        <v>112003</v>
      </c>
      <c r="C2408" s="16" t="s">
        <v>11</v>
      </c>
      <c r="D2408" s="26">
        <v>43658</v>
      </c>
      <c r="E2408" s="16" t="s">
        <v>903</v>
      </c>
      <c r="F2408" s="66">
        <v>20520000</v>
      </c>
      <c r="G2408" s="17"/>
      <c r="H2408" s="18">
        <f t="shared" si="37"/>
        <v>20520000</v>
      </c>
    </row>
    <row r="2409" spans="2:8" s="13" customFormat="1" hidden="1" x14ac:dyDescent="0.15">
      <c r="B2409" s="15">
        <v>122001</v>
      </c>
      <c r="C2409" s="16" t="s">
        <v>18</v>
      </c>
      <c r="D2409" s="26">
        <v>43658</v>
      </c>
      <c r="E2409" s="16" t="s">
        <v>903</v>
      </c>
      <c r="F2409" s="66"/>
      <c r="G2409" s="17">
        <v>-20520000</v>
      </c>
      <c r="H2409" s="18">
        <f t="shared" si="37"/>
        <v>-20520000</v>
      </c>
    </row>
    <row r="2410" spans="2:8" s="13" customFormat="1" hidden="1" x14ac:dyDescent="0.15">
      <c r="B2410" s="15">
        <v>112003</v>
      </c>
      <c r="C2410" s="16" t="s">
        <v>11</v>
      </c>
      <c r="D2410" s="26">
        <v>43658</v>
      </c>
      <c r="E2410" s="16" t="s">
        <v>903</v>
      </c>
      <c r="F2410" s="66">
        <v>13440000</v>
      </c>
      <c r="G2410" s="17"/>
      <c r="H2410" s="18">
        <f t="shared" si="37"/>
        <v>13440000</v>
      </c>
    </row>
    <row r="2411" spans="2:8" s="13" customFormat="1" hidden="1" x14ac:dyDescent="0.15">
      <c r="B2411" s="15">
        <v>122001</v>
      </c>
      <c r="C2411" s="16" t="s">
        <v>18</v>
      </c>
      <c r="D2411" s="26">
        <v>43658</v>
      </c>
      <c r="E2411" s="16" t="s">
        <v>903</v>
      </c>
      <c r="F2411" s="66"/>
      <c r="G2411" s="17">
        <v>-13440000</v>
      </c>
      <c r="H2411" s="18">
        <f t="shared" si="37"/>
        <v>-13440000</v>
      </c>
    </row>
    <row r="2412" spans="2:8" s="13" customFormat="1" hidden="1" x14ac:dyDescent="0.15">
      <c r="B2412" s="15">
        <v>112003</v>
      </c>
      <c r="C2412" s="16" t="s">
        <v>11</v>
      </c>
      <c r="D2412" s="26">
        <v>43658</v>
      </c>
      <c r="E2412" s="16" t="s">
        <v>886</v>
      </c>
      <c r="F2412" s="66">
        <v>250000000</v>
      </c>
      <c r="G2412" s="17"/>
      <c r="H2412" s="18">
        <f t="shared" si="37"/>
        <v>250000000</v>
      </c>
    </row>
    <row r="2413" spans="2:8" s="13" customFormat="1" hidden="1" x14ac:dyDescent="0.15">
      <c r="B2413" s="15">
        <v>311005</v>
      </c>
      <c r="C2413" s="16" t="s">
        <v>885</v>
      </c>
      <c r="D2413" s="26">
        <v>43658</v>
      </c>
      <c r="E2413" s="16" t="s">
        <v>886</v>
      </c>
      <c r="F2413" s="66"/>
      <c r="G2413" s="17">
        <v>-250000000</v>
      </c>
      <c r="H2413" s="18">
        <f t="shared" si="37"/>
        <v>-250000000</v>
      </c>
    </row>
    <row r="2414" spans="2:8" s="13" customFormat="1" hidden="1" x14ac:dyDescent="0.15">
      <c r="B2414" s="15">
        <v>112003</v>
      </c>
      <c r="C2414" s="16" t="s">
        <v>11</v>
      </c>
      <c r="D2414" s="26">
        <v>43658</v>
      </c>
      <c r="E2414" s="16" t="s">
        <v>904</v>
      </c>
      <c r="F2414" s="66">
        <v>1600000</v>
      </c>
      <c r="G2414" s="17"/>
      <c r="H2414" s="18">
        <f t="shared" si="37"/>
        <v>1600000</v>
      </c>
    </row>
    <row r="2415" spans="2:8" s="13" customFormat="1" hidden="1" x14ac:dyDescent="0.15">
      <c r="B2415" s="15">
        <v>143001</v>
      </c>
      <c r="C2415" s="16" t="s">
        <v>44</v>
      </c>
      <c r="D2415" s="26">
        <v>43658</v>
      </c>
      <c r="E2415" s="16" t="s">
        <v>904</v>
      </c>
      <c r="F2415" s="66"/>
      <c r="G2415" s="17">
        <v>-1600000</v>
      </c>
      <c r="H2415" s="18">
        <f t="shared" si="37"/>
        <v>-1600000</v>
      </c>
    </row>
    <row r="2416" spans="2:8" s="13" customFormat="1" hidden="1" x14ac:dyDescent="0.15">
      <c r="B2416" s="15">
        <v>141002</v>
      </c>
      <c r="C2416" s="16" t="s">
        <v>33</v>
      </c>
      <c r="D2416" s="26">
        <v>43661</v>
      </c>
      <c r="E2416" s="16" t="s">
        <v>905</v>
      </c>
      <c r="F2416" s="66">
        <v>41000</v>
      </c>
      <c r="G2416" s="17"/>
      <c r="H2416" s="18">
        <f t="shared" si="37"/>
        <v>41000</v>
      </c>
    </row>
    <row r="2417" spans="2:8" s="13" customFormat="1" hidden="1" x14ac:dyDescent="0.15">
      <c r="B2417" s="15">
        <v>141005</v>
      </c>
      <c r="C2417" s="16" t="s">
        <v>36</v>
      </c>
      <c r="D2417" s="26">
        <v>43661</v>
      </c>
      <c r="E2417" s="16" t="s">
        <v>905</v>
      </c>
      <c r="F2417" s="66">
        <v>166000</v>
      </c>
      <c r="G2417" s="17"/>
      <c r="H2417" s="18">
        <f t="shared" si="37"/>
        <v>166000</v>
      </c>
    </row>
    <row r="2418" spans="2:8" s="13" customFormat="1" hidden="1" x14ac:dyDescent="0.15">
      <c r="B2418" s="15">
        <v>912006</v>
      </c>
      <c r="C2418" s="16" t="s">
        <v>207</v>
      </c>
      <c r="D2418" s="26">
        <v>43661</v>
      </c>
      <c r="E2418" s="16" t="s">
        <v>905</v>
      </c>
      <c r="F2418" s="66">
        <v>1000</v>
      </c>
      <c r="G2418" s="17"/>
      <c r="H2418" s="18">
        <f t="shared" si="37"/>
        <v>1000</v>
      </c>
    </row>
    <row r="2419" spans="2:8" s="13" customFormat="1" hidden="1" x14ac:dyDescent="0.15">
      <c r="B2419" s="15">
        <v>112003</v>
      </c>
      <c r="C2419" s="16" t="s">
        <v>11</v>
      </c>
      <c r="D2419" s="26">
        <v>43661</v>
      </c>
      <c r="E2419" s="16" t="s">
        <v>905</v>
      </c>
      <c r="F2419" s="66"/>
      <c r="G2419" s="17">
        <v>-208000</v>
      </c>
      <c r="H2419" s="18">
        <f t="shared" si="37"/>
        <v>-208000</v>
      </c>
    </row>
    <row r="2420" spans="2:8" s="13" customFormat="1" hidden="1" x14ac:dyDescent="0.15">
      <c r="B2420" s="15">
        <v>112003</v>
      </c>
      <c r="C2420" s="16" t="s">
        <v>11</v>
      </c>
      <c r="D2420" s="26">
        <v>43662</v>
      </c>
      <c r="E2420" s="16" t="s">
        <v>906</v>
      </c>
      <c r="F2420" s="66">
        <v>25133250</v>
      </c>
      <c r="G2420" s="17"/>
      <c r="H2420" s="18">
        <f t="shared" si="37"/>
        <v>25133250</v>
      </c>
    </row>
    <row r="2421" spans="2:8" s="13" customFormat="1" hidden="1" x14ac:dyDescent="0.15">
      <c r="B2421" s="15">
        <v>122001</v>
      </c>
      <c r="C2421" s="16" t="s">
        <v>18</v>
      </c>
      <c r="D2421" s="26">
        <v>43662</v>
      </c>
      <c r="E2421" s="16" t="s">
        <v>906</v>
      </c>
      <c r="F2421" s="66"/>
      <c r="G2421" s="17">
        <v>-25133250</v>
      </c>
      <c r="H2421" s="18">
        <f t="shared" si="37"/>
        <v>-25133250</v>
      </c>
    </row>
    <row r="2422" spans="2:8" s="13" customFormat="1" hidden="1" x14ac:dyDescent="0.15">
      <c r="B2422" s="15">
        <v>112003</v>
      </c>
      <c r="C2422" s="16" t="s">
        <v>11</v>
      </c>
      <c r="D2422" s="26">
        <v>43662</v>
      </c>
      <c r="E2422" s="16" t="s">
        <v>907</v>
      </c>
      <c r="F2422" s="66">
        <v>4972499</v>
      </c>
      <c r="G2422" s="17"/>
      <c r="H2422" s="18">
        <f t="shared" si="37"/>
        <v>4972499</v>
      </c>
    </row>
    <row r="2423" spans="2:8" s="13" customFormat="1" hidden="1" x14ac:dyDescent="0.15">
      <c r="B2423" s="15">
        <v>122001</v>
      </c>
      <c r="C2423" s="16" t="s">
        <v>18</v>
      </c>
      <c r="D2423" s="26">
        <v>43662</v>
      </c>
      <c r="E2423" s="16" t="s">
        <v>907</v>
      </c>
      <c r="F2423" s="66"/>
      <c r="G2423" s="17">
        <v>-4972499</v>
      </c>
      <c r="H2423" s="18">
        <f t="shared" si="37"/>
        <v>-4972499</v>
      </c>
    </row>
    <row r="2424" spans="2:8" s="13" customFormat="1" x14ac:dyDescent="0.15">
      <c r="B2424" s="15">
        <v>711012</v>
      </c>
      <c r="C2424" s="16" t="s">
        <v>151</v>
      </c>
      <c r="D2424" s="26">
        <v>43662</v>
      </c>
      <c r="E2424" s="16" t="s">
        <v>908</v>
      </c>
      <c r="F2424" s="66">
        <v>562800</v>
      </c>
      <c r="G2424" s="17"/>
      <c r="H2424" s="18">
        <f t="shared" si="37"/>
        <v>562800</v>
      </c>
    </row>
    <row r="2425" spans="2:8" s="13" customFormat="1" hidden="1" x14ac:dyDescent="0.15">
      <c r="B2425" s="15">
        <v>711004</v>
      </c>
      <c r="C2425" s="16" t="s">
        <v>143</v>
      </c>
      <c r="D2425" s="26">
        <v>43662</v>
      </c>
      <c r="E2425" s="16" t="s">
        <v>908</v>
      </c>
      <c r="F2425" s="66">
        <v>3900000</v>
      </c>
      <c r="G2425" s="17"/>
      <c r="H2425" s="18">
        <f t="shared" si="37"/>
        <v>3900000</v>
      </c>
    </row>
    <row r="2426" spans="2:8" s="13" customFormat="1" hidden="1" x14ac:dyDescent="0.15">
      <c r="B2426" s="15">
        <v>711034</v>
      </c>
      <c r="C2426" s="16" t="s">
        <v>183</v>
      </c>
      <c r="D2426" s="26">
        <v>43662</v>
      </c>
      <c r="E2426" s="16" t="s">
        <v>908</v>
      </c>
      <c r="F2426" s="66">
        <v>3522200</v>
      </c>
      <c r="G2426" s="17"/>
      <c r="H2426" s="18">
        <f t="shared" si="37"/>
        <v>3522200</v>
      </c>
    </row>
    <row r="2427" spans="2:8" s="13" customFormat="1" hidden="1" x14ac:dyDescent="0.15">
      <c r="B2427" s="15">
        <v>811010</v>
      </c>
      <c r="C2427" s="16" t="s">
        <v>149</v>
      </c>
      <c r="D2427" s="26">
        <v>43662</v>
      </c>
      <c r="E2427" s="16" t="s">
        <v>908</v>
      </c>
      <c r="F2427" s="66">
        <v>15000</v>
      </c>
      <c r="G2427" s="17"/>
      <c r="H2427" s="18">
        <f t="shared" si="37"/>
        <v>15000</v>
      </c>
    </row>
    <row r="2428" spans="2:8" s="13" customFormat="1" hidden="1" x14ac:dyDescent="0.15">
      <c r="B2428" s="15">
        <v>112003</v>
      </c>
      <c r="C2428" s="16" t="s">
        <v>11</v>
      </c>
      <c r="D2428" s="26">
        <v>43662</v>
      </c>
      <c r="E2428" s="16" t="s">
        <v>908</v>
      </c>
      <c r="F2428" s="66"/>
      <c r="G2428" s="17">
        <v>-8000000</v>
      </c>
      <c r="H2428" s="18">
        <f t="shared" si="37"/>
        <v>-8000000</v>
      </c>
    </row>
    <row r="2429" spans="2:8" s="13" customFormat="1" hidden="1" x14ac:dyDescent="0.15">
      <c r="B2429" s="15">
        <v>141002</v>
      </c>
      <c r="C2429" s="16" t="s">
        <v>33</v>
      </c>
      <c r="D2429" s="26">
        <v>43663</v>
      </c>
      <c r="E2429" s="16" t="s">
        <v>909</v>
      </c>
      <c r="F2429" s="66">
        <v>966000</v>
      </c>
      <c r="G2429" s="17"/>
      <c r="H2429" s="18">
        <f t="shared" si="37"/>
        <v>966000</v>
      </c>
    </row>
    <row r="2430" spans="2:8" s="13" customFormat="1" hidden="1" x14ac:dyDescent="0.15">
      <c r="B2430" s="15">
        <v>141005</v>
      </c>
      <c r="C2430" s="16" t="s">
        <v>36</v>
      </c>
      <c r="D2430" s="26">
        <v>43663</v>
      </c>
      <c r="E2430" s="16" t="s">
        <v>909</v>
      </c>
      <c r="F2430" s="66">
        <v>3862000</v>
      </c>
      <c r="G2430" s="17"/>
      <c r="H2430" s="18">
        <f t="shared" si="37"/>
        <v>3862000</v>
      </c>
    </row>
    <row r="2431" spans="2:8" s="13" customFormat="1" hidden="1" x14ac:dyDescent="0.15">
      <c r="B2431" s="15">
        <v>912006</v>
      </c>
      <c r="C2431" s="16" t="s">
        <v>207</v>
      </c>
      <c r="D2431" s="26">
        <v>43663</v>
      </c>
      <c r="E2431" s="16" t="s">
        <v>909</v>
      </c>
      <c r="F2431" s="66">
        <v>5000000</v>
      </c>
      <c r="G2431" s="17"/>
      <c r="H2431" s="18">
        <f t="shared" si="37"/>
        <v>5000000</v>
      </c>
    </row>
    <row r="2432" spans="2:8" s="13" customFormat="1" hidden="1" x14ac:dyDescent="0.15">
      <c r="B2432" s="15">
        <v>112003</v>
      </c>
      <c r="C2432" s="16" t="s">
        <v>11</v>
      </c>
      <c r="D2432" s="26">
        <v>43663</v>
      </c>
      <c r="E2432" s="16" t="s">
        <v>909</v>
      </c>
      <c r="F2432" s="66"/>
      <c r="G2432" s="17">
        <v>-9828000</v>
      </c>
      <c r="H2432" s="18">
        <f t="shared" si="37"/>
        <v>-9828000</v>
      </c>
    </row>
    <row r="2433" spans="2:8" s="13" customFormat="1" hidden="1" x14ac:dyDescent="0.15">
      <c r="B2433" s="15">
        <v>141002</v>
      </c>
      <c r="C2433" s="16" t="s">
        <v>33</v>
      </c>
      <c r="D2433" s="26">
        <v>43663</v>
      </c>
      <c r="E2433" s="16" t="s">
        <v>910</v>
      </c>
      <c r="F2433" s="66">
        <v>4107000</v>
      </c>
      <c r="G2433" s="17"/>
      <c r="H2433" s="18">
        <f t="shared" si="37"/>
        <v>4107000</v>
      </c>
    </row>
    <row r="2434" spans="2:8" s="13" customFormat="1" hidden="1" x14ac:dyDescent="0.15">
      <c r="B2434" s="15">
        <v>141005</v>
      </c>
      <c r="C2434" s="16" t="s">
        <v>36</v>
      </c>
      <c r="D2434" s="26">
        <v>43663</v>
      </c>
      <c r="E2434" s="16" t="s">
        <v>910</v>
      </c>
      <c r="F2434" s="66">
        <v>16425000</v>
      </c>
      <c r="G2434" s="17"/>
      <c r="H2434" s="18">
        <f t="shared" si="37"/>
        <v>16425000</v>
      </c>
    </row>
    <row r="2435" spans="2:8" s="13" customFormat="1" hidden="1" x14ac:dyDescent="0.15">
      <c r="B2435" s="15">
        <v>611034</v>
      </c>
      <c r="C2435" s="16" t="s">
        <v>172</v>
      </c>
      <c r="D2435" s="26">
        <v>43663</v>
      </c>
      <c r="E2435" s="16" t="s">
        <v>910</v>
      </c>
      <c r="F2435" s="66">
        <v>7822000</v>
      </c>
      <c r="G2435" s="17"/>
      <c r="H2435" s="18">
        <f t="shared" si="37"/>
        <v>7822000</v>
      </c>
    </row>
    <row r="2436" spans="2:8" s="13" customFormat="1" hidden="1" x14ac:dyDescent="0.15">
      <c r="B2436" s="15">
        <v>112003</v>
      </c>
      <c r="C2436" s="16" t="s">
        <v>11</v>
      </c>
      <c r="D2436" s="26">
        <v>43663</v>
      </c>
      <c r="E2436" s="16" t="s">
        <v>910</v>
      </c>
      <c r="F2436" s="66"/>
      <c r="G2436" s="17">
        <v>-28354000</v>
      </c>
      <c r="H2436" s="18">
        <f t="shared" si="37"/>
        <v>-28354000</v>
      </c>
    </row>
    <row r="2437" spans="2:8" s="13" customFormat="1" hidden="1" x14ac:dyDescent="0.15">
      <c r="B2437" s="15">
        <v>141002</v>
      </c>
      <c r="C2437" s="16" t="s">
        <v>33</v>
      </c>
      <c r="D2437" s="26">
        <v>43663</v>
      </c>
      <c r="E2437" s="16" t="s">
        <v>911</v>
      </c>
      <c r="F2437" s="66">
        <v>971000</v>
      </c>
      <c r="G2437" s="17"/>
      <c r="H2437" s="18">
        <f t="shared" si="37"/>
        <v>971000</v>
      </c>
    </row>
    <row r="2438" spans="2:8" s="13" customFormat="1" hidden="1" x14ac:dyDescent="0.15">
      <c r="B2438" s="15">
        <v>141005</v>
      </c>
      <c r="C2438" s="16" t="s">
        <v>36</v>
      </c>
      <c r="D2438" s="26">
        <v>43663</v>
      </c>
      <c r="E2438" s="16" t="s">
        <v>911</v>
      </c>
      <c r="F2438" s="66">
        <v>3883000</v>
      </c>
      <c r="G2438" s="17"/>
      <c r="H2438" s="18">
        <f t="shared" si="37"/>
        <v>3883000</v>
      </c>
    </row>
    <row r="2439" spans="2:8" s="13" customFormat="1" hidden="1" x14ac:dyDescent="0.15">
      <c r="B2439" s="15">
        <v>611034</v>
      </c>
      <c r="C2439" s="16" t="s">
        <v>172</v>
      </c>
      <c r="D2439" s="26">
        <v>43663</v>
      </c>
      <c r="E2439" s="16" t="s">
        <v>911</v>
      </c>
      <c r="F2439" s="66">
        <v>1850000</v>
      </c>
      <c r="G2439" s="17"/>
      <c r="H2439" s="18">
        <f t="shared" si="37"/>
        <v>1850000</v>
      </c>
    </row>
    <row r="2440" spans="2:8" s="13" customFormat="1" hidden="1" x14ac:dyDescent="0.15">
      <c r="B2440" s="15">
        <v>112003</v>
      </c>
      <c r="C2440" s="16" t="s">
        <v>11</v>
      </c>
      <c r="D2440" s="26">
        <v>43663</v>
      </c>
      <c r="E2440" s="16" t="s">
        <v>911</v>
      </c>
      <c r="F2440" s="66"/>
      <c r="G2440" s="17">
        <v>-6704000</v>
      </c>
      <c r="H2440" s="18">
        <f t="shared" si="37"/>
        <v>-6704000</v>
      </c>
    </row>
    <row r="2441" spans="2:8" s="13" customFormat="1" hidden="1" x14ac:dyDescent="0.15">
      <c r="B2441" s="15">
        <v>112003</v>
      </c>
      <c r="C2441" s="16" t="s">
        <v>11</v>
      </c>
      <c r="D2441" s="26">
        <v>43664</v>
      </c>
      <c r="E2441" s="16" t="s">
        <v>912</v>
      </c>
      <c r="F2441" s="66">
        <v>12800000</v>
      </c>
      <c r="G2441" s="17"/>
      <c r="H2441" s="18">
        <f t="shared" si="37"/>
        <v>12800000</v>
      </c>
    </row>
    <row r="2442" spans="2:8" s="13" customFormat="1" hidden="1" x14ac:dyDescent="0.15">
      <c r="B2442" s="15">
        <v>122001</v>
      </c>
      <c r="C2442" s="16" t="s">
        <v>18</v>
      </c>
      <c r="D2442" s="26">
        <v>43664</v>
      </c>
      <c r="E2442" s="16" t="s">
        <v>912</v>
      </c>
      <c r="F2442" s="66"/>
      <c r="G2442" s="17">
        <v>-12800000</v>
      </c>
      <c r="H2442" s="18">
        <f t="shared" si="37"/>
        <v>-12800000</v>
      </c>
    </row>
    <row r="2443" spans="2:8" s="13" customFormat="1" hidden="1" x14ac:dyDescent="0.15">
      <c r="B2443" s="15">
        <v>711013</v>
      </c>
      <c r="C2443" s="16" t="s">
        <v>152</v>
      </c>
      <c r="D2443" s="26">
        <v>43664</v>
      </c>
      <c r="E2443" s="16" t="s">
        <v>913</v>
      </c>
      <c r="F2443" s="66">
        <v>36930000</v>
      </c>
      <c r="G2443" s="17"/>
      <c r="H2443" s="18">
        <f t="shared" si="37"/>
        <v>36930000</v>
      </c>
    </row>
    <row r="2444" spans="2:8" s="13" customFormat="1" hidden="1" x14ac:dyDescent="0.15">
      <c r="B2444" s="15">
        <v>112003</v>
      </c>
      <c r="C2444" s="16" t="s">
        <v>11</v>
      </c>
      <c r="D2444" s="26">
        <v>43664</v>
      </c>
      <c r="E2444" s="16" t="s">
        <v>913</v>
      </c>
      <c r="F2444" s="66"/>
      <c r="G2444" s="17">
        <v>-36930000</v>
      </c>
      <c r="H2444" s="18">
        <f t="shared" si="37"/>
        <v>-36930000</v>
      </c>
    </row>
    <row r="2445" spans="2:8" s="13" customFormat="1" hidden="1" x14ac:dyDescent="0.15">
      <c r="B2445" s="15">
        <v>811016</v>
      </c>
      <c r="C2445" s="16" t="s">
        <v>155</v>
      </c>
      <c r="D2445" s="26">
        <v>43664</v>
      </c>
      <c r="E2445" s="16" t="s">
        <v>914</v>
      </c>
      <c r="F2445" s="66">
        <v>3950000</v>
      </c>
      <c r="G2445" s="17"/>
      <c r="H2445" s="18">
        <f t="shared" si="37"/>
        <v>3950000</v>
      </c>
    </row>
    <row r="2446" spans="2:8" s="13" customFormat="1" hidden="1" x14ac:dyDescent="0.15">
      <c r="B2446" s="15">
        <v>112003</v>
      </c>
      <c r="C2446" s="16" t="s">
        <v>11</v>
      </c>
      <c r="D2446" s="26">
        <v>43664</v>
      </c>
      <c r="E2446" s="16" t="s">
        <v>914</v>
      </c>
      <c r="F2446" s="66"/>
      <c r="G2446" s="17">
        <v>-3950000</v>
      </c>
      <c r="H2446" s="18">
        <f t="shared" si="37"/>
        <v>-3950000</v>
      </c>
    </row>
    <row r="2447" spans="2:8" s="13" customFormat="1" hidden="1" x14ac:dyDescent="0.15">
      <c r="B2447" s="15">
        <v>711011</v>
      </c>
      <c r="C2447" s="16" t="s">
        <v>150</v>
      </c>
      <c r="D2447" s="26">
        <v>43664</v>
      </c>
      <c r="E2447" s="16" t="s">
        <v>915</v>
      </c>
      <c r="F2447" s="66">
        <v>1897200</v>
      </c>
      <c r="G2447" s="17"/>
      <c r="H2447" s="18">
        <f t="shared" si="37"/>
        <v>1897200</v>
      </c>
    </row>
    <row r="2448" spans="2:8" s="13" customFormat="1" hidden="1" x14ac:dyDescent="0.15">
      <c r="B2448" s="15">
        <v>112003</v>
      </c>
      <c r="C2448" s="16" t="s">
        <v>11</v>
      </c>
      <c r="D2448" s="26">
        <v>43664</v>
      </c>
      <c r="E2448" s="16" t="s">
        <v>915</v>
      </c>
      <c r="F2448" s="66"/>
      <c r="G2448" s="17">
        <v>-1897200</v>
      </c>
      <c r="H2448" s="18">
        <f t="shared" si="37"/>
        <v>-1897200</v>
      </c>
    </row>
    <row r="2449" spans="2:8" s="13" customFormat="1" hidden="1" x14ac:dyDescent="0.15">
      <c r="B2449" s="15">
        <v>711034</v>
      </c>
      <c r="C2449" s="16" t="s">
        <v>183</v>
      </c>
      <c r="D2449" s="26">
        <v>43664</v>
      </c>
      <c r="E2449" s="16" t="s">
        <v>916</v>
      </c>
      <c r="F2449" s="66">
        <v>8281565</v>
      </c>
      <c r="G2449" s="17"/>
      <c r="H2449" s="18">
        <f t="shared" si="37"/>
        <v>8281565</v>
      </c>
    </row>
    <row r="2450" spans="2:8" s="13" customFormat="1" hidden="1" x14ac:dyDescent="0.15">
      <c r="B2450" s="15">
        <v>112003</v>
      </c>
      <c r="C2450" s="16" t="s">
        <v>11</v>
      </c>
      <c r="D2450" s="26">
        <v>43664</v>
      </c>
      <c r="E2450" s="16" t="s">
        <v>916</v>
      </c>
      <c r="F2450" s="66"/>
      <c r="G2450" s="17">
        <v>-8281565</v>
      </c>
      <c r="H2450" s="18">
        <f t="shared" si="37"/>
        <v>-8281565</v>
      </c>
    </row>
    <row r="2451" spans="2:8" s="13" customFormat="1" hidden="1" x14ac:dyDescent="0.15">
      <c r="B2451" s="15">
        <v>711034</v>
      </c>
      <c r="C2451" s="16" t="s">
        <v>183</v>
      </c>
      <c r="D2451" s="26">
        <v>43664</v>
      </c>
      <c r="E2451" s="16" t="s">
        <v>917</v>
      </c>
      <c r="F2451" s="66">
        <v>1182500</v>
      </c>
      <c r="G2451" s="17"/>
      <c r="H2451" s="18">
        <f t="shared" si="37"/>
        <v>1182500</v>
      </c>
    </row>
    <row r="2452" spans="2:8" s="13" customFormat="1" hidden="1" x14ac:dyDescent="0.15">
      <c r="B2452" s="15">
        <v>112003</v>
      </c>
      <c r="C2452" s="16" t="s">
        <v>11</v>
      </c>
      <c r="D2452" s="26">
        <v>43664</v>
      </c>
      <c r="E2452" s="16" t="s">
        <v>917</v>
      </c>
      <c r="F2452" s="66"/>
      <c r="G2452" s="17">
        <v>-1182500</v>
      </c>
      <c r="H2452" s="18">
        <f t="shared" si="37"/>
        <v>-1182500</v>
      </c>
    </row>
    <row r="2453" spans="2:8" s="13" customFormat="1" hidden="1" x14ac:dyDescent="0.15">
      <c r="B2453" s="15">
        <v>711021</v>
      </c>
      <c r="C2453" s="16" t="s">
        <v>159</v>
      </c>
      <c r="D2453" s="26">
        <v>43664</v>
      </c>
      <c r="E2453" s="16" t="s">
        <v>918</v>
      </c>
      <c r="F2453" s="66">
        <v>338310</v>
      </c>
      <c r="G2453" s="17"/>
      <c r="H2453" s="18">
        <f t="shared" si="37"/>
        <v>338310</v>
      </c>
    </row>
    <row r="2454" spans="2:8" s="13" customFormat="1" hidden="1" x14ac:dyDescent="0.15">
      <c r="B2454" s="15">
        <v>112003</v>
      </c>
      <c r="C2454" s="16" t="s">
        <v>11</v>
      </c>
      <c r="D2454" s="26">
        <v>43664</v>
      </c>
      <c r="E2454" s="16" t="s">
        <v>918</v>
      </c>
      <c r="F2454" s="66"/>
      <c r="G2454" s="17">
        <v>-338310</v>
      </c>
      <c r="H2454" s="18">
        <f t="shared" si="37"/>
        <v>-338310</v>
      </c>
    </row>
    <row r="2455" spans="2:8" s="13" customFormat="1" hidden="1" x14ac:dyDescent="0.15">
      <c r="B2455" s="15">
        <v>912004</v>
      </c>
      <c r="C2455" s="16" t="s">
        <v>205</v>
      </c>
      <c r="D2455" s="26">
        <v>43664</v>
      </c>
      <c r="E2455" s="16" t="s">
        <v>536</v>
      </c>
      <c r="F2455" s="66">
        <v>5000</v>
      </c>
      <c r="G2455" s="17"/>
      <c r="H2455" s="18">
        <f t="shared" si="37"/>
        <v>5000</v>
      </c>
    </row>
    <row r="2456" spans="2:8" s="13" customFormat="1" hidden="1" x14ac:dyDescent="0.15">
      <c r="B2456" s="15">
        <v>112003</v>
      </c>
      <c r="C2456" s="16" t="s">
        <v>11</v>
      </c>
      <c r="D2456" s="26">
        <v>43664</v>
      </c>
      <c r="E2456" s="16" t="s">
        <v>536</v>
      </c>
      <c r="F2456" s="66"/>
      <c r="G2456" s="17">
        <v>-5000</v>
      </c>
      <c r="H2456" s="18">
        <f t="shared" si="37"/>
        <v>-5000</v>
      </c>
    </row>
    <row r="2457" spans="2:8" s="13" customFormat="1" hidden="1" x14ac:dyDescent="0.15">
      <c r="B2457" s="15">
        <v>611010</v>
      </c>
      <c r="C2457" s="16" t="s">
        <v>149</v>
      </c>
      <c r="D2457" s="26">
        <v>43664</v>
      </c>
      <c r="E2457" s="16" t="s">
        <v>919</v>
      </c>
      <c r="F2457" s="66">
        <v>2300000</v>
      </c>
      <c r="G2457" s="17"/>
      <c r="H2457" s="18">
        <f t="shared" si="37"/>
        <v>2300000</v>
      </c>
    </row>
    <row r="2458" spans="2:8" s="13" customFormat="1" hidden="1" x14ac:dyDescent="0.15">
      <c r="B2458" s="15">
        <v>112003</v>
      </c>
      <c r="C2458" s="16" t="s">
        <v>11</v>
      </c>
      <c r="D2458" s="26">
        <v>43664</v>
      </c>
      <c r="E2458" s="16" t="s">
        <v>919</v>
      </c>
      <c r="F2458" s="66"/>
      <c r="G2458" s="17">
        <v>-2300000</v>
      </c>
      <c r="H2458" s="18">
        <f t="shared" si="37"/>
        <v>-2300000</v>
      </c>
    </row>
    <row r="2459" spans="2:8" s="13" customFormat="1" hidden="1" x14ac:dyDescent="0.15">
      <c r="B2459" s="15">
        <v>711001</v>
      </c>
      <c r="C2459" s="16" t="s">
        <v>175</v>
      </c>
      <c r="D2459" s="26">
        <v>43664</v>
      </c>
      <c r="E2459" s="16" t="s">
        <v>920</v>
      </c>
      <c r="F2459" s="66">
        <v>52072500</v>
      </c>
      <c r="G2459" s="17"/>
      <c r="H2459" s="18">
        <f t="shared" si="37"/>
        <v>52072500</v>
      </c>
    </row>
    <row r="2460" spans="2:8" s="13" customFormat="1" hidden="1" x14ac:dyDescent="0.15">
      <c r="B2460" s="15">
        <v>112003</v>
      </c>
      <c r="C2460" s="16" t="s">
        <v>11</v>
      </c>
      <c r="D2460" s="26">
        <v>43664</v>
      </c>
      <c r="E2460" s="16" t="s">
        <v>920</v>
      </c>
      <c r="F2460" s="66"/>
      <c r="G2460" s="17">
        <v>-52072500</v>
      </c>
      <c r="H2460" s="18">
        <f t="shared" si="37"/>
        <v>-52072500</v>
      </c>
    </row>
    <row r="2461" spans="2:8" s="13" customFormat="1" hidden="1" x14ac:dyDescent="0.15">
      <c r="B2461" s="15">
        <v>711011</v>
      </c>
      <c r="C2461" s="16" t="s">
        <v>150</v>
      </c>
      <c r="D2461" s="26">
        <v>43664</v>
      </c>
      <c r="E2461" s="16" t="s">
        <v>921</v>
      </c>
      <c r="F2461" s="66">
        <v>1668000</v>
      </c>
      <c r="G2461" s="17"/>
      <c r="H2461" s="18">
        <f t="shared" si="37"/>
        <v>1668000</v>
      </c>
    </row>
    <row r="2462" spans="2:8" s="13" customFormat="1" hidden="1" x14ac:dyDescent="0.15">
      <c r="B2462" s="15">
        <v>112003</v>
      </c>
      <c r="C2462" s="16" t="s">
        <v>11</v>
      </c>
      <c r="D2462" s="26">
        <v>43664</v>
      </c>
      <c r="E2462" s="16" t="s">
        <v>921</v>
      </c>
      <c r="F2462" s="66"/>
      <c r="G2462" s="17">
        <v>-1668000</v>
      </c>
      <c r="H2462" s="18">
        <f t="shared" si="37"/>
        <v>-1668000</v>
      </c>
    </row>
    <row r="2463" spans="2:8" s="13" customFormat="1" hidden="1" x14ac:dyDescent="0.15">
      <c r="B2463" s="15">
        <v>912004</v>
      </c>
      <c r="C2463" s="16" t="s">
        <v>205</v>
      </c>
      <c r="D2463" s="26">
        <v>43664</v>
      </c>
      <c r="E2463" s="16" t="s">
        <v>536</v>
      </c>
      <c r="F2463" s="66">
        <v>5000</v>
      </c>
      <c r="G2463" s="17"/>
      <c r="H2463" s="18">
        <f t="shared" si="37"/>
        <v>5000</v>
      </c>
    </row>
    <row r="2464" spans="2:8" s="13" customFormat="1" hidden="1" x14ac:dyDescent="0.15">
      <c r="B2464" s="15">
        <v>112003</v>
      </c>
      <c r="C2464" s="16" t="s">
        <v>11</v>
      </c>
      <c r="D2464" s="26">
        <v>43664</v>
      </c>
      <c r="E2464" s="16" t="s">
        <v>536</v>
      </c>
      <c r="F2464" s="66"/>
      <c r="G2464" s="17">
        <v>-5000</v>
      </c>
      <c r="H2464" s="18">
        <f t="shared" ref="H2464:H2527" si="38">F2464+G2464</f>
        <v>-5000</v>
      </c>
    </row>
    <row r="2465" spans="2:8" s="13" customFormat="1" hidden="1" x14ac:dyDescent="0.15">
      <c r="B2465" s="15">
        <v>811022</v>
      </c>
      <c r="C2465" s="16" t="s">
        <v>160</v>
      </c>
      <c r="D2465" s="26">
        <v>43664</v>
      </c>
      <c r="E2465" s="16" t="s">
        <v>922</v>
      </c>
      <c r="F2465" s="66">
        <v>416350</v>
      </c>
      <c r="G2465" s="17"/>
      <c r="H2465" s="18">
        <f t="shared" si="38"/>
        <v>416350</v>
      </c>
    </row>
    <row r="2466" spans="2:8" s="13" customFormat="1" hidden="1" x14ac:dyDescent="0.15">
      <c r="B2466" s="15">
        <v>112003</v>
      </c>
      <c r="C2466" s="16" t="s">
        <v>11</v>
      </c>
      <c r="D2466" s="26">
        <v>43664</v>
      </c>
      <c r="E2466" s="16" t="s">
        <v>922</v>
      </c>
      <c r="F2466" s="66"/>
      <c r="G2466" s="17">
        <v>-416350</v>
      </c>
      <c r="H2466" s="18">
        <f t="shared" si="38"/>
        <v>-416350</v>
      </c>
    </row>
    <row r="2467" spans="2:8" s="13" customFormat="1" hidden="1" x14ac:dyDescent="0.15">
      <c r="B2467" s="15">
        <v>611003</v>
      </c>
      <c r="C2467" s="16" t="s">
        <v>142</v>
      </c>
      <c r="D2467" s="26">
        <v>43664</v>
      </c>
      <c r="E2467" s="16" t="s">
        <v>923</v>
      </c>
      <c r="F2467" s="66">
        <v>2160900</v>
      </c>
      <c r="G2467" s="17"/>
      <c r="H2467" s="18">
        <f t="shared" si="38"/>
        <v>2160900</v>
      </c>
    </row>
    <row r="2468" spans="2:8" s="13" customFormat="1" hidden="1" x14ac:dyDescent="0.15">
      <c r="B2468" s="15">
        <v>141005</v>
      </c>
      <c r="C2468" s="16" t="s">
        <v>36</v>
      </c>
      <c r="D2468" s="26">
        <v>43664</v>
      </c>
      <c r="E2468" s="16" t="s">
        <v>923</v>
      </c>
      <c r="F2468" s="66">
        <v>216090</v>
      </c>
      <c r="G2468" s="17"/>
      <c r="H2468" s="18">
        <f t="shared" si="38"/>
        <v>216090</v>
      </c>
    </row>
    <row r="2469" spans="2:8" s="13" customFormat="1" hidden="1" x14ac:dyDescent="0.15">
      <c r="B2469" s="15">
        <v>112003</v>
      </c>
      <c r="C2469" s="16" t="s">
        <v>11</v>
      </c>
      <c r="D2469" s="26">
        <v>43664</v>
      </c>
      <c r="E2469" s="16" t="s">
        <v>923</v>
      </c>
      <c r="F2469" s="66"/>
      <c r="G2469" s="17">
        <v>-2376990</v>
      </c>
      <c r="H2469" s="18">
        <f t="shared" si="38"/>
        <v>-2376990</v>
      </c>
    </row>
    <row r="2470" spans="2:8" s="13" customFormat="1" hidden="1" x14ac:dyDescent="0.15">
      <c r="B2470" s="15">
        <v>811013</v>
      </c>
      <c r="C2470" s="16" t="s">
        <v>152</v>
      </c>
      <c r="D2470" s="26">
        <v>43664</v>
      </c>
      <c r="E2470" s="16" t="s">
        <v>924</v>
      </c>
      <c r="F2470" s="66">
        <v>873500</v>
      </c>
      <c r="G2470" s="17"/>
      <c r="H2470" s="18">
        <f t="shared" si="38"/>
        <v>873500</v>
      </c>
    </row>
    <row r="2471" spans="2:8" s="13" customFormat="1" hidden="1" x14ac:dyDescent="0.15">
      <c r="B2471" s="15">
        <v>112003</v>
      </c>
      <c r="C2471" s="16" t="s">
        <v>11</v>
      </c>
      <c r="D2471" s="26">
        <v>43664</v>
      </c>
      <c r="E2471" s="16" t="s">
        <v>924</v>
      </c>
      <c r="F2471" s="66"/>
      <c r="G2471" s="17">
        <v>-873500</v>
      </c>
      <c r="H2471" s="18">
        <f t="shared" si="38"/>
        <v>-873500</v>
      </c>
    </row>
    <row r="2472" spans="2:8" s="13" customFormat="1" hidden="1" x14ac:dyDescent="0.15">
      <c r="B2472" s="15">
        <v>142001</v>
      </c>
      <c r="C2472" s="16" t="s">
        <v>39</v>
      </c>
      <c r="D2472" s="26">
        <v>43665</v>
      </c>
      <c r="E2472" s="16" t="s">
        <v>1530</v>
      </c>
      <c r="F2472" s="66">
        <v>130140000</v>
      </c>
      <c r="G2472" s="17"/>
      <c r="H2472" s="18">
        <f t="shared" si="38"/>
        <v>130140000</v>
      </c>
    </row>
    <row r="2473" spans="2:8" s="13" customFormat="1" hidden="1" x14ac:dyDescent="0.15">
      <c r="B2473" s="15">
        <v>112003</v>
      </c>
      <c r="C2473" s="16" t="s">
        <v>11</v>
      </c>
      <c r="D2473" s="26">
        <v>43665</v>
      </c>
      <c r="E2473" s="16" t="s">
        <v>1530</v>
      </c>
      <c r="F2473" s="66"/>
      <c r="G2473" s="17">
        <v>-130140000</v>
      </c>
      <c r="H2473" s="18">
        <f t="shared" si="38"/>
        <v>-130140000</v>
      </c>
    </row>
    <row r="2474" spans="2:8" s="13" customFormat="1" hidden="1" x14ac:dyDescent="0.15">
      <c r="B2474" s="15">
        <v>912004</v>
      </c>
      <c r="C2474" s="16" t="s">
        <v>205</v>
      </c>
      <c r="D2474" s="26">
        <v>43665</v>
      </c>
      <c r="E2474" s="16" t="s">
        <v>536</v>
      </c>
      <c r="F2474" s="66">
        <v>5000</v>
      </c>
      <c r="G2474" s="17"/>
      <c r="H2474" s="18">
        <f t="shared" si="38"/>
        <v>5000</v>
      </c>
    </row>
    <row r="2475" spans="2:8" s="13" customFormat="1" hidden="1" x14ac:dyDescent="0.15">
      <c r="B2475" s="15">
        <v>112003</v>
      </c>
      <c r="C2475" s="16" t="s">
        <v>11</v>
      </c>
      <c r="D2475" s="26">
        <v>43665</v>
      </c>
      <c r="E2475" s="16" t="s">
        <v>536</v>
      </c>
      <c r="F2475" s="66"/>
      <c r="G2475" s="17">
        <v>-5000</v>
      </c>
      <c r="H2475" s="18">
        <f t="shared" si="38"/>
        <v>-5000</v>
      </c>
    </row>
    <row r="2476" spans="2:8" s="13" customFormat="1" hidden="1" x14ac:dyDescent="0.15">
      <c r="B2476" s="15">
        <v>711034</v>
      </c>
      <c r="C2476" s="16" t="s">
        <v>183</v>
      </c>
      <c r="D2476" s="26">
        <v>43665</v>
      </c>
      <c r="E2476" s="16" t="s">
        <v>925</v>
      </c>
      <c r="F2476" s="66">
        <v>500000</v>
      </c>
      <c r="G2476" s="17"/>
      <c r="H2476" s="18">
        <f t="shared" si="38"/>
        <v>500000</v>
      </c>
    </row>
    <row r="2477" spans="2:8" s="13" customFormat="1" hidden="1" x14ac:dyDescent="0.15">
      <c r="B2477" s="15">
        <v>112003</v>
      </c>
      <c r="C2477" s="16" t="s">
        <v>11</v>
      </c>
      <c r="D2477" s="26">
        <v>43665</v>
      </c>
      <c r="E2477" s="16" t="s">
        <v>925</v>
      </c>
      <c r="F2477" s="66"/>
      <c r="G2477" s="17">
        <v>-500000</v>
      </c>
      <c r="H2477" s="18">
        <f t="shared" si="38"/>
        <v>-500000</v>
      </c>
    </row>
    <row r="2478" spans="2:8" s="13" customFormat="1" hidden="1" x14ac:dyDescent="0.15">
      <c r="B2478" s="15">
        <v>112003</v>
      </c>
      <c r="C2478" s="16" t="s">
        <v>11</v>
      </c>
      <c r="D2478" s="26">
        <v>43665</v>
      </c>
      <c r="E2478" s="16" t="s">
        <v>926</v>
      </c>
      <c r="F2478" s="66">
        <v>9125003</v>
      </c>
      <c r="G2478" s="17"/>
      <c r="H2478" s="18">
        <f t="shared" si="38"/>
        <v>9125003</v>
      </c>
    </row>
    <row r="2479" spans="2:8" s="13" customFormat="1" hidden="1" x14ac:dyDescent="0.15">
      <c r="B2479" s="15">
        <v>122001</v>
      </c>
      <c r="C2479" s="16" t="s">
        <v>18</v>
      </c>
      <c r="D2479" s="26">
        <v>43665</v>
      </c>
      <c r="E2479" s="16" t="s">
        <v>926</v>
      </c>
      <c r="F2479" s="66"/>
      <c r="G2479" s="17">
        <v>-9125003</v>
      </c>
      <c r="H2479" s="18">
        <f t="shared" si="38"/>
        <v>-9125003</v>
      </c>
    </row>
    <row r="2480" spans="2:8" s="13" customFormat="1" hidden="1" x14ac:dyDescent="0.15">
      <c r="B2480" s="15">
        <v>711004</v>
      </c>
      <c r="C2480" s="16" t="s">
        <v>143</v>
      </c>
      <c r="D2480" s="26">
        <v>43665</v>
      </c>
      <c r="E2480" s="16" t="s">
        <v>927</v>
      </c>
      <c r="F2480" s="66">
        <v>10140000</v>
      </c>
      <c r="G2480" s="17"/>
      <c r="H2480" s="18">
        <f t="shared" si="38"/>
        <v>10140000</v>
      </c>
    </row>
    <row r="2481" spans="2:8" s="13" customFormat="1" hidden="1" x14ac:dyDescent="0.15">
      <c r="B2481" s="15">
        <v>811012</v>
      </c>
      <c r="C2481" s="16" t="s">
        <v>151</v>
      </c>
      <c r="D2481" s="26">
        <v>43665</v>
      </c>
      <c r="E2481" s="16" t="s">
        <v>927</v>
      </c>
      <c r="F2481" s="66">
        <v>901500</v>
      </c>
      <c r="G2481" s="17"/>
      <c r="H2481" s="18">
        <f t="shared" si="38"/>
        <v>901500</v>
      </c>
    </row>
    <row r="2482" spans="2:8" s="13" customFormat="1" hidden="1" x14ac:dyDescent="0.15">
      <c r="B2482" s="15">
        <v>711010</v>
      </c>
      <c r="C2482" s="16" t="s">
        <v>149</v>
      </c>
      <c r="D2482" s="26">
        <v>43665</v>
      </c>
      <c r="E2482" s="16" t="s">
        <v>927</v>
      </c>
      <c r="F2482" s="66">
        <v>3118000</v>
      </c>
      <c r="G2482" s="17"/>
      <c r="H2482" s="18">
        <f t="shared" si="38"/>
        <v>3118000</v>
      </c>
    </row>
    <row r="2483" spans="2:8" s="13" customFormat="1" hidden="1" x14ac:dyDescent="0.15">
      <c r="B2483" s="15">
        <v>811013</v>
      </c>
      <c r="C2483" s="16" t="s">
        <v>152</v>
      </c>
      <c r="D2483" s="26">
        <v>43665</v>
      </c>
      <c r="E2483" s="16" t="s">
        <v>927</v>
      </c>
      <c r="F2483" s="66">
        <v>786500</v>
      </c>
      <c r="G2483" s="17"/>
      <c r="H2483" s="18">
        <f t="shared" si="38"/>
        <v>786500</v>
      </c>
    </row>
    <row r="2484" spans="2:8" s="13" customFormat="1" hidden="1" x14ac:dyDescent="0.15">
      <c r="B2484" s="15">
        <v>811021</v>
      </c>
      <c r="C2484" s="16" t="s">
        <v>159</v>
      </c>
      <c r="D2484" s="26">
        <v>43665</v>
      </c>
      <c r="E2484" s="16" t="s">
        <v>927</v>
      </c>
      <c r="F2484" s="66">
        <v>54000</v>
      </c>
      <c r="G2484" s="17"/>
      <c r="H2484" s="18">
        <f t="shared" si="38"/>
        <v>54000</v>
      </c>
    </row>
    <row r="2485" spans="2:8" s="13" customFormat="1" hidden="1" x14ac:dyDescent="0.15">
      <c r="B2485" s="15">
        <v>112003</v>
      </c>
      <c r="C2485" s="16" t="s">
        <v>11</v>
      </c>
      <c r="D2485" s="26">
        <v>43665</v>
      </c>
      <c r="E2485" s="16" t="s">
        <v>927</v>
      </c>
      <c r="F2485" s="66"/>
      <c r="G2485" s="17">
        <v>-15000000</v>
      </c>
      <c r="H2485" s="18">
        <f t="shared" si="38"/>
        <v>-15000000</v>
      </c>
    </row>
    <row r="2486" spans="2:8" s="13" customFormat="1" hidden="1" x14ac:dyDescent="0.15">
      <c r="B2486" s="15">
        <v>811013</v>
      </c>
      <c r="C2486" s="16" t="s">
        <v>152</v>
      </c>
      <c r="D2486" s="26">
        <v>43665</v>
      </c>
      <c r="E2486" s="16" t="s">
        <v>928</v>
      </c>
      <c r="F2486" s="66">
        <v>2950000</v>
      </c>
      <c r="G2486" s="17"/>
      <c r="H2486" s="18">
        <f t="shared" si="38"/>
        <v>2950000</v>
      </c>
    </row>
    <row r="2487" spans="2:8" s="13" customFormat="1" hidden="1" x14ac:dyDescent="0.15">
      <c r="B2487" s="15">
        <v>112003</v>
      </c>
      <c r="C2487" s="16" t="s">
        <v>11</v>
      </c>
      <c r="D2487" s="26">
        <v>43665</v>
      </c>
      <c r="E2487" s="16" t="s">
        <v>928</v>
      </c>
      <c r="F2487" s="66"/>
      <c r="G2487" s="17">
        <v>-2950000</v>
      </c>
      <c r="H2487" s="18">
        <f t="shared" si="38"/>
        <v>-2950000</v>
      </c>
    </row>
    <row r="2488" spans="2:8" s="13" customFormat="1" hidden="1" x14ac:dyDescent="0.15">
      <c r="B2488" s="15">
        <v>811013</v>
      </c>
      <c r="C2488" s="16" t="s">
        <v>152</v>
      </c>
      <c r="D2488" s="26">
        <v>43670</v>
      </c>
      <c r="E2488" s="16" t="s">
        <v>929</v>
      </c>
      <c r="F2488" s="66">
        <v>1362500</v>
      </c>
      <c r="G2488" s="17"/>
      <c r="H2488" s="18">
        <f t="shared" si="38"/>
        <v>1362500</v>
      </c>
    </row>
    <row r="2489" spans="2:8" s="13" customFormat="1" hidden="1" x14ac:dyDescent="0.15">
      <c r="B2489" s="15">
        <v>112003</v>
      </c>
      <c r="C2489" s="16" t="s">
        <v>11</v>
      </c>
      <c r="D2489" s="26">
        <v>43670</v>
      </c>
      <c r="E2489" s="16" t="s">
        <v>929</v>
      </c>
      <c r="F2489" s="66"/>
      <c r="G2489" s="17">
        <v>-1362500</v>
      </c>
      <c r="H2489" s="18">
        <f t="shared" si="38"/>
        <v>-1362500</v>
      </c>
    </row>
    <row r="2490" spans="2:8" s="13" customFormat="1" hidden="1" x14ac:dyDescent="0.15">
      <c r="B2490" s="15">
        <v>112003</v>
      </c>
      <c r="C2490" s="16" t="s">
        <v>11</v>
      </c>
      <c r="D2490" s="26">
        <v>43671</v>
      </c>
      <c r="E2490" s="16" t="s">
        <v>930</v>
      </c>
      <c r="F2490" s="66">
        <v>3150000</v>
      </c>
      <c r="G2490" s="17"/>
      <c r="H2490" s="18">
        <f t="shared" si="38"/>
        <v>3150000</v>
      </c>
    </row>
    <row r="2491" spans="2:8" s="13" customFormat="1" hidden="1" x14ac:dyDescent="0.15">
      <c r="B2491" s="15">
        <v>122001</v>
      </c>
      <c r="C2491" s="16" t="s">
        <v>18</v>
      </c>
      <c r="D2491" s="26">
        <v>43671</v>
      </c>
      <c r="E2491" s="16" t="s">
        <v>930</v>
      </c>
      <c r="F2491" s="66"/>
      <c r="G2491" s="17">
        <v>-3150000</v>
      </c>
      <c r="H2491" s="18">
        <f t="shared" si="38"/>
        <v>-3150000</v>
      </c>
    </row>
    <row r="2492" spans="2:8" s="13" customFormat="1" hidden="1" x14ac:dyDescent="0.15">
      <c r="B2492" s="15">
        <v>112003</v>
      </c>
      <c r="C2492" s="16" t="s">
        <v>11</v>
      </c>
      <c r="D2492" s="26">
        <v>43671</v>
      </c>
      <c r="E2492" s="16" t="s">
        <v>931</v>
      </c>
      <c r="F2492" s="66">
        <v>82350013</v>
      </c>
      <c r="G2492" s="17"/>
      <c r="H2492" s="18">
        <f t="shared" si="38"/>
        <v>82350013</v>
      </c>
    </row>
    <row r="2493" spans="2:8" s="13" customFormat="1" hidden="1" x14ac:dyDescent="0.15">
      <c r="B2493" s="15">
        <v>122001</v>
      </c>
      <c r="C2493" s="16" t="s">
        <v>18</v>
      </c>
      <c r="D2493" s="26">
        <v>43671</v>
      </c>
      <c r="E2493" s="16" t="s">
        <v>931</v>
      </c>
      <c r="F2493" s="66"/>
      <c r="G2493" s="17">
        <v>-82350013</v>
      </c>
      <c r="H2493" s="18">
        <f t="shared" si="38"/>
        <v>-82350013</v>
      </c>
    </row>
    <row r="2494" spans="2:8" s="13" customFormat="1" hidden="1" x14ac:dyDescent="0.15">
      <c r="B2494" s="15">
        <v>711034</v>
      </c>
      <c r="C2494" s="16" t="s">
        <v>183</v>
      </c>
      <c r="D2494" s="26">
        <v>43671</v>
      </c>
      <c r="E2494" s="16" t="s">
        <v>932</v>
      </c>
      <c r="F2494" s="66">
        <v>16816229</v>
      </c>
      <c r="G2494" s="17"/>
      <c r="H2494" s="18">
        <f t="shared" si="38"/>
        <v>16816229</v>
      </c>
    </row>
    <row r="2495" spans="2:8" s="13" customFormat="1" hidden="1" x14ac:dyDescent="0.15">
      <c r="B2495" s="15">
        <v>112003</v>
      </c>
      <c r="C2495" s="16" t="s">
        <v>11</v>
      </c>
      <c r="D2495" s="26">
        <v>43671</v>
      </c>
      <c r="E2495" s="16" t="s">
        <v>932</v>
      </c>
      <c r="F2495" s="66"/>
      <c r="G2495" s="17">
        <v>-16816229</v>
      </c>
      <c r="H2495" s="18">
        <f t="shared" si="38"/>
        <v>-16816229</v>
      </c>
    </row>
    <row r="2496" spans="2:8" s="13" customFormat="1" hidden="1" x14ac:dyDescent="0.15">
      <c r="B2496" s="15">
        <v>611002</v>
      </c>
      <c r="C2496" s="16" t="s">
        <v>141</v>
      </c>
      <c r="D2496" s="26">
        <v>43671</v>
      </c>
      <c r="E2496" s="16" t="s">
        <v>933</v>
      </c>
      <c r="F2496" s="66">
        <v>2825000</v>
      </c>
      <c r="G2496" s="17"/>
      <c r="H2496" s="18">
        <f t="shared" si="38"/>
        <v>2825000</v>
      </c>
    </row>
    <row r="2497" spans="2:8" s="13" customFormat="1" hidden="1" x14ac:dyDescent="0.15">
      <c r="B2497" s="15">
        <v>112003</v>
      </c>
      <c r="C2497" s="16" t="s">
        <v>11</v>
      </c>
      <c r="D2497" s="26">
        <v>43671</v>
      </c>
      <c r="E2497" s="16" t="s">
        <v>933</v>
      </c>
      <c r="F2497" s="66"/>
      <c r="G2497" s="17">
        <v>-2825000</v>
      </c>
      <c r="H2497" s="18">
        <f t="shared" si="38"/>
        <v>-2825000</v>
      </c>
    </row>
    <row r="2498" spans="2:8" s="13" customFormat="1" hidden="1" x14ac:dyDescent="0.15">
      <c r="B2498" s="15">
        <v>711001</v>
      </c>
      <c r="C2498" s="16" t="s">
        <v>175</v>
      </c>
      <c r="D2498" s="26">
        <v>43671</v>
      </c>
      <c r="E2498" s="16" t="s">
        <v>920</v>
      </c>
      <c r="F2498" s="66">
        <v>34715000</v>
      </c>
      <c r="G2498" s="17"/>
      <c r="H2498" s="18">
        <f t="shared" si="38"/>
        <v>34715000</v>
      </c>
    </row>
    <row r="2499" spans="2:8" s="13" customFormat="1" hidden="1" x14ac:dyDescent="0.15">
      <c r="B2499" s="15">
        <v>112003</v>
      </c>
      <c r="C2499" s="16" t="s">
        <v>11</v>
      </c>
      <c r="D2499" s="26">
        <v>43671</v>
      </c>
      <c r="E2499" s="16" t="s">
        <v>920</v>
      </c>
      <c r="F2499" s="66"/>
      <c r="G2499" s="17">
        <v>-34715000</v>
      </c>
      <c r="H2499" s="18">
        <f t="shared" si="38"/>
        <v>-34715000</v>
      </c>
    </row>
    <row r="2500" spans="2:8" s="13" customFormat="1" hidden="1" x14ac:dyDescent="0.15">
      <c r="B2500" s="15">
        <v>112003</v>
      </c>
      <c r="C2500" s="16" t="s">
        <v>11</v>
      </c>
      <c r="D2500" s="26">
        <v>43671</v>
      </c>
      <c r="E2500" s="16" t="s">
        <v>925</v>
      </c>
      <c r="F2500" s="66">
        <v>500000</v>
      </c>
      <c r="G2500" s="17"/>
      <c r="H2500" s="18">
        <f t="shared" si="38"/>
        <v>500000</v>
      </c>
    </row>
    <row r="2501" spans="2:8" s="13" customFormat="1" hidden="1" x14ac:dyDescent="0.15">
      <c r="B2501" s="15">
        <v>711034</v>
      </c>
      <c r="C2501" s="16" t="s">
        <v>183</v>
      </c>
      <c r="D2501" s="26">
        <v>43671</v>
      </c>
      <c r="E2501" s="16" t="s">
        <v>925</v>
      </c>
      <c r="F2501" s="66"/>
      <c r="G2501" s="17">
        <v>-500000</v>
      </c>
      <c r="H2501" s="18">
        <f t="shared" si="38"/>
        <v>-500000</v>
      </c>
    </row>
    <row r="2502" spans="2:8" s="13" customFormat="1" hidden="1" x14ac:dyDescent="0.15">
      <c r="B2502" s="15">
        <v>112003</v>
      </c>
      <c r="C2502" s="16" t="s">
        <v>11</v>
      </c>
      <c r="D2502" s="26">
        <v>43671</v>
      </c>
      <c r="E2502" s="16" t="s">
        <v>934</v>
      </c>
      <c r="F2502" s="66">
        <v>12325000</v>
      </c>
      <c r="G2502" s="17"/>
      <c r="H2502" s="18">
        <f t="shared" si="38"/>
        <v>12325000</v>
      </c>
    </row>
    <row r="2503" spans="2:8" s="13" customFormat="1" hidden="1" x14ac:dyDescent="0.15">
      <c r="B2503" s="15">
        <v>122001</v>
      </c>
      <c r="C2503" s="16" t="s">
        <v>18</v>
      </c>
      <c r="D2503" s="26">
        <v>43671</v>
      </c>
      <c r="E2503" s="16" t="s">
        <v>934</v>
      </c>
      <c r="F2503" s="66"/>
      <c r="G2503" s="17">
        <v>-12325000</v>
      </c>
      <c r="H2503" s="18">
        <f t="shared" si="38"/>
        <v>-12325000</v>
      </c>
    </row>
    <row r="2504" spans="2:8" s="13" customFormat="1" hidden="1" x14ac:dyDescent="0.15">
      <c r="B2504" s="15">
        <v>711004</v>
      </c>
      <c r="C2504" s="16" t="s">
        <v>143</v>
      </c>
      <c r="D2504" s="26">
        <v>43671</v>
      </c>
      <c r="E2504" s="16" t="s">
        <v>935</v>
      </c>
      <c r="F2504" s="66">
        <v>4700000</v>
      </c>
      <c r="G2504" s="17"/>
      <c r="H2504" s="18">
        <f t="shared" si="38"/>
        <v>4700000</v>
      </c>
    </row>
    <row r="2505" spans="2:8" s="13" customFormat="1" hidden="1" x14ac:dyDescent="0.15">
      <c r="B2505" s="15">
        <v>711005</v>
      </c>
      <c r="C2505" s="16" t="s">
        <v>144</v>
      </c>
      <c r="D2505" s="26">
        <v>43671</v>
      </c>
      <c r="E2505" s="16" t="s">
        <v>935</v>
      </c>
      <c r="F2505" s="66">
        <v>11800000</v>
      </c>
      <c r="G2505" s="17"/>
      <c r="H2505" s="18">
        <f t="shared" si="38"/>
        <v>11800000</v>
      </c>
    </row>
    <row r="2506" spans="2:8" s="13" customFormat="1" hidden="1" x14ac:dyDescent="0.15">
      <c r="B2506" s="15">
        <v>811012</v>
      </c>
      <c r="C2506" s="16" t="s">
        <v>151</v>
      </c>
      <c r="D2506" s="26">
        <v>43671</v>
      </c>
      <c r="E2506" s="16" t="s">
        <v>935</v>
      </c>
      <c r="F2506" s="66">
        <v>1070000</v>
      </c>
      <c r="G2506" s="17"/>
      <c r="H2506" s="18">
        <f t="shared" si="38"/>
        <v>1070000</v>
      </c>
    </row>
    <row r="2507" spans="2:8" s="13" customFormat="1" hidden="1" x14ac:dyDescent="0.15">
      <c r="B2507" s="15">
        <v>711010</v>
      </c>
      <c r="C2507" s="16" t="s">
        <v>149</v>
      </c>
      <c r="D2507" s="26">
        <v>43671</v>
      </c>
      <c r="E2507" s="16" t="s">
        <v>935</v>
      </c>
      <c r="F2507" s="66">
        <v>841500</v>
      </c>
      <c r="G2507" s="17"/>
      <c r="H2507" s="18">
        <f t="shared" si="38"/>
        <v>841500</v>
      </c>
    </row>
    <row r="2508" spans="2:8" s="13" customFormat="1" hidden="1" x14ac:dyDescent="0.15">
      <c r="B2508" s="15">
        <v>711035</v>
      </c>
      <c r="C2508" s="16" t="s">
        <v>184</v>
      </c>
      <c r="D2508" s="26">
        <v>43671</v>
      </c>
      <c r="E2508" s="16" t="s">
        <v>935</v>
      </c>
      <c r="F2508" s="66">
        <v>4694250</v>
      </c>
      <c r="G2508" s="17"/>
      <c r="H2508" s="18">
        <f t="shared" si="38"/>
        <v>4694250</v>
      </c>
    </row>
    <row r="2509" spans="2:8" s="13" customFormat="1" hidden="1" x14ac:dyDescent="0.15">
      <c r="B2509" s="15">
        <v>811035</v>
      </c>
      <c r="C2509" s="16" t="s">
        <v>194</v>
      </c>
      <c r="D2509" s="26">
        <v>43671</v>
      </c>
      <c r="E2509" s="16" t="s">
        <v>935</v>
      </c>
      <c r="F2509" s="66">
        <v>4694250</v>
      </c>
      <c r="G2509" s="17"/>
      <c r="H2509" s="18">
        <f t="shared" si="38"/>
        <v>4694250</v>
      </c>
    </row>
    <row r="2510" spans="2:8" s="13" customFormat="1" hidden="1" x14ac:dyDescent="0.15">
      <c r="B2510" s="15">
        <v>112003</v>
      </c>
      <c r="C2510" s="16" t="s">
        <v>11</v>
      </c>
      <c r="D2510" s="26">
        <v>43671</v>
      </c>
      <c r="E2510" s="16" t="s">
        <v>935</v>
      </c>
      <c r="F2510" s="66"/>
      <c r="G2510" s="17">
        <v>-27800000</v>
      </c>
      <c r="H2510" s="18">
        <f t="shared" si="38"/>
        <v>-27800000</v>
      </c>
    </row>
    <row r="2511" spans="2:8" s="13" customFormat="1" hidden="1" x14ac:dyDescent="0.15">
      <c r="B2511" s="15">
        <v>141002</v>
      </c>
      <c r="C2511" s="16" t="s">
        <v>33</v>
      </c>
      <c r="D2511" s="26">
        <v>43671</v>
      </c>
      <c r="E2511" s="16" t="s">
        <v>936</v>
      </c>
      <c r="F2511" s="66">
        <v>3737000</v>
      </c>
      <c r="G2511" s="17"/>
      <c r="H2511" s="18">
        <f t="shared" si="38"/>
        <v>3737000</v>
      </c>
    </row>
    <row r="2512" spans="2:8" s="13" customFormat="1" hidden="1" x14ac:dyDescent="0.15">
      <c r="B2512" s="15">
        <v>141005</v>
      </c>
      <c r="C2512" s="16" t="s">
        <v>36</v>
      </c>
      <c r="D2512" s="26">
        <v>43671</v>
      </c>
      <c r="E2512" s="16" t="s">
        <v>936</v>
      </c>
      <c r="F2512" s="66">
        <v>14947000</v>
      </c>
      <c r="G2512" s="17"/>
      <c r="H2512" s="18">
        <f t="shared" si="38"/>
        <v>14947000</v>
      </c>
    </row>
    <row r="2513" spans="2:8" s="13" customFormat="1" hidden="1" x14ac:dyDescent="0.15">
      <c r="B2513" s="15">
        <v>711034</v>
      </c>
      <c r="C2513" s="16" t="s">
        <v>183</v>
      </c>
      <c r="D2513" s="26">
        <v>43671</v>
      </c>
      <c r="E2513" s="16" t="s">
        <v>936</v>
      </c>
      <c r="F2513" s="66">
        <v>7118000</v>
      </c>
      <c r="G2513" s="17"/>
      <c r="H2513" s="18">
        <f t="shared" si="38"/>
        <v>7118000</v>
      </c>
    </row>
    <row r="2514" spans="2:8" s="13" customFormat="1" hidden="1" x14ac:dyDescent="0.15">
      <c r="B2514" s="15">
        <v>112003</v>
      </c>
      <c r="C2514" s="16" t="s">
        <v>11</v>
      </c>
      <c r="D2514" s="26">
        <v>43671</v>
      </c>
      <c r="E2514" s="16" t="s">
        <v>936</v>
      </c>
      <c r="F2514" s="66"/>
      <c r="G2514" s="17">
        <v>-25802000</v>
      </c>
      <c r="H2514" s="18">
        <f t="shared" si="38"/>
        <v>-25802000</v>
      </c>
    </row>
    <row r="2515" spans="2:8" s="13" customFormat="1" hidden="1" x14ac:dyDescent="0.15">
      <c r="B2515" s="15">
        <v>611002</v>
      </c>
      <c r="C2515" s="16" t="s">
        <v>141</v>
      </c>
      <c r="D2515" s="26">
        <v>43671</v>
      </c>
      <c r="E2515" s="16" t="s">
        <v>937</v>
      </c>
      <c r="F2515" s="66">
        <v>1000000</v>
      </c>
      <c r="G2515" s="17"/>
      <c r="H2515" s="18">
        <f t="shared" si="38"/>
        <v>1000000</v>
      </c>
    </row>
    <row r="2516" spans="2:8" s="13" customFormat="1" hidden="1" x14ac:dyDescent="0.15">
      <c r="B2516" s="15">
        <v>141005</v>
      </c>
      <c r="C2516" s="16" t="s">
        <v>36</v>
      </c>
      <c r="D2516" s="26">
        <v>43671</v>
      </c>
      <c r="E2516" s="16" t="s">
        <v>937</v>
      </c>
      <c r="F2516" s="66">
        <v>100000</v>
      </c>
      <c r="G2516" s="17"/>
      <c r="H2516" s="18">
        <f t="shared" si="38"/>
        <v>100000</v>
      </c>
    </row>
    <row r="2517" spans="2:8" s="13" customFormat="1" hidden="1" x14ac:dyDescent="0.15">
      <c r="B2517" s="15">
        <v>112003</v>
      </c>
      <c r="C2517" s="16" t="s">
        <v>11</v>
      </c>
      <c r="D2517" s="26">
        <v>43671</v>
      </c>
      <c r="E2517" s="16" t="s">
        <v>937</v>
      </c>
      <c r="F2517" s="66"/>
      <c r="G2517" s="17">
        <v>-1100000</v>
      </c>
      <c r="H2517" s="18">
        <f t="shared" si="38"/>
        <v>-1100000</v>
      </c>
    </row>
    <row r="2518" spans="2:8" s="13" customFormat="1" hidden="1" x14ac:dyDescent="0.15">
      <c r="B2518" s="15">
        <v>112003</v>
      </c>
      <c r="C2518" s="16" t="s">
        <v>11</v>
      </c>
      <c r="D2518" s="26">
        <v>43675</v>
      </c>
      <c r="E2518" s="16" t="s">
        <v>938</v>
      </c>
      <c r="F2518" s="66">
        <v>6480001</v>
      </c>
      <c r="G2518" s="17"/>
      <c r="H2518" s="18">
        <f t="shared" si="38"/>
        <v>6480001</v>
      </c>
    </row>
    <row r="2519" spans="2:8" s="13" customFormat="1" hidden="1" x14ac:dyDescent="0.15">
      <c r="B2519" s="15">
        <v>122001</v>
      </c>
      <c r="C2519" s="16" t="s">
        <v>18</v>
      </c>
      <c r="D2519" s="26">
        <v>43675</v>
      </c>
      <c r="E2519" s="16" t="s">
        <v>938</v>
      </c>
      <c r="F2519" s="66"/>
      <c r="G2519" s="17">
        <v>-6480001</v>
      </c>
      <c r="H2519" s="18">
        <f t="shared" si="38"/>
        <v>-6480001</v>
      </c>
    </row>
    <row r="2520" spans="2:8" s="13" customFormat="1" hidden="1" x14ac:dyDescent="0.15">
      <c r="B2520" s="15">
        <v>112003</v>
      </c>
      <c r="C2520" s="16" t="s">
        <v>11</v>
      </c>
      <c r="D2520" s="26">
        <v>43675</v>
      </c>
      <c r="E2520" s="16" t="s">
        <v>939</v>
      </c>
      <c r="F2520" s="66">
        <v>16906250</v>
      </c>
      <c r="G2520" s="17"/>
      <c r="H2520" s="18">
        <f t="shared" si="38"/>
        <v>16906250</v>
      </c>
    </row>
    <row r="2521" spans="2:8" s="13" customFormat="1" hidden="1" x14ac:dyDescent="0.15">
      <c r="B2521" s="15">
        <v>122001</v>
      </c>
      <c r="C2521" s="16" t="s">
        <v>18</v>
      </c>
      <c r="D2521" s="26">
        <v>43675</v>
      </c>
      <c r="E2521" s="16" t="s">
        <v>939</v>
      </c>
      <c r="F2521" s="66"/>
      <c r="G2521" s="17">
        <v>-16906250</v>
      </c>
      <c r="H2521" s="18">
        <f t="shared" si="38"/>
        <v>-16906250</v>
      </c>
    </row>
    <row r="2522" spans="2:8" s="13" customFormat="1" hidden="1" x14ac:dyDescent="0.15">
      <c r="B2522" s="15">
        <v>112003</v>
      </c>
      <c r="C2522" s="16" t="s">
        <v>11</v>
      </c>
      <c r="D2522" s="26">
        <v>43677</v>
      </c>
      <c r="E2522" s="16" t="s">
        <v>940</v>
      </c>
      <c r="F2522" s="66">
        <v>250000000</v>
      </c>
      <c r="G2522" s="17"/>
      <c r="H2522" s="18">
        <f t="shared" si="38"/>
        <v>250000000</v>
      </c>
    </row>
    <row r="2523" spans="2:8" s="13" customFormat="1" hidden="1" x14ac:dyDescent="0.15">
      <c r="B2523" s="15">
        <v>311002</v>
      </c>
      <c r="C2523" s="16" t="s">
        <v>394</v>
      </c>
      <c r="D2523" s="26">
        <v>43677</v>
      </c>
      <c r="E2523" s="16" t="s">
        <v>940</v>
      </c>
      <c r="F2523" s="66"/>
      <c r="G2523" s="17">
        <v>-250000000</v>
      </c>
      <c r="H2523" s="18">
        <f t="shared" si="38"/>
        <v>-250000000</v>
      </c>
    </row>
    <row r="2524" spans="2:8" s="13" customFormat="1" hidden="1" x14ac:dyDescent="0.15">
      <c r="B2524" s="15">
        <v>143001</v>
      </c>
      <c r="C2524" s="16" t="s">
        <v>941</v>
      </c>
      <c r="D2524" s="26">
        <v>43677</v>
      </c>
      <c r="E2524" s="16" t="s">
        <v>942</v>
      </c>
      <c r="F2524" s="66">
        <v>150000000</v>
      </c>
      <c r="G2524" s="17"/>
      <c r="H2524" s="18">
        <f t="shared" si="38"/>
        <v>150000000</v>
      </c>
    </row>
    <row r="2525" spans="2:8" s="13" customFormat="1" hidden="1" x14ac:dyDescent="0.15">
      <c r="B2525" s="15">
        <v>112003</v>
      </c>
      <c r="C2525" s="16" t="s">
        <v>11</v>
      </c>
      <c r="D2525" s="26">
        <v>43677</v>
      </c>
      <c r="E2525" s="16" t="s">
        <v>942</v>
      </c>
      <c r="F2525" s="66"/>
      <c r="G2525" s="17">
        <v>-150000000</v>
      </c>
      <c r="H2525" s="18">
        <f t="shared" si="38"/>
        <v>-150000000</v>
      </c>
    </row>
    <row r="2526" spans="2:8" s="13" customFormat="1" hidden="1" x14ac:dyDescent="0.15">
      <c r="B2526" s="15">
        <v>611005</v>
      </c>
      <c r="C2526" s="16" t="s">
        <v>144</v>
      </c>
      <c r="D2526" s="26">
        <v>43677</v>
      </c>
      <c r="E2526" s="16" t="s">
        <v>1349</v>
      </c>
      <c r="F2526" s="66">
        <v>4500000</v>
      </c>
      <c r="G2526" s="17"/>
      <c r="H2526" s="18">
        <f t="shared" si="38"/>
        <v>4500000</v>
      </c>
    </row>
    <row r="2527" spans="2:8" s="13" customFormat="1" hidden="1" x14ac:dyDescent="0.15">
      <c r="B2527" s="15">
        <v>112003</v>
      </c>
      <c r="C2527" s="16" t="s">
        <v>11</v>
      </c>
      <c r="D2527" s="26">
        <v>43677</v>
      </c>
      <c r="E2527" s="16" t="s">
        <v>1349</v>
      </c>
      <c r="F2527" s="66"/>
      <c r="G2527" s="17">
        <v>-4500000</v>
      </c>
      <c r="H2527" s="18">
        <f t="shared" si="38"/>
        <v>-4500000</v>
      </c>
    </row>
    <row r="2528" spans="2:8" s="13" customFormat="1" hidden="1" x14ac:dyDescent="0.15">
      <c r="B2528" s="15">
        <v>611005</v>
      </c>
      <c r="C2528" s="16" t="s">
        <v>144</v>
      </c>
      <c r="D2528" s="26">
        <v>43677</v>
      </c>
      <c r="E2528" s="16" t="s">
        <v>1350</v>
      </c>
      <c r="F2528" s="66">
        <v>3500000</v>
      </c>
      <c r="G2528" s="17"/>
      <c r="H2528" s="18">
        <f t="shared" ref="H2528:H2591" si="39">F2528+G2528</f>
        <v>3500000</v>
      </c>
    </row>
    <row r="2529" spans="2:8" s="13" customFormat="1" hidden="1" x14ac:dyDescent="0.15">
      <c r="B2529" s="15">
        <v>112003</v>
      </c>
      <c r="C2529" s="16" t="s">
        <v>11</v>
      </c>
      <c r="D2529" s="26">
        <v>43677</v>
      </c>
      <c r="E2529" s="16" t="s">
        <v>1350</v>
      </c>
      <c r="F2529" s="66"/>
      <c r="G2529" s="17">
        <v>-3500000</v>
      </c>
      <c r="H2529" s="18">
        <f t="shared" si="39"/>
        <v>-3500000</v>
      </c>
    </row>
    <row r="2530" spans="2:8" s="13" customFormat="1" hidden="1" x14ac:dyDescent="0.15">
      <c r="B2530" s="15">
        <v>611005</v>
      </c>
      <c r="C2530" s="16" t="s">
        <v>144</v>
      </c>
      <c r="D2530" s="26">
        <v>43677</v>
      </c>
      <c r="E2530" s="16" t="s">
        <v>1351</v>
      </c>
      <c r="F2530" s="66">
        <v>1943375</v>
      </c>
      <c r="G2530" s="17"/>
      <c r="H2530" s="18">
        <f t="shared" si="39"/>
        <v>1943375</v>
      </c>
    </row>
    <row r="2531" spans="2:8" s="13" customFormat="1" hidden="1" x14ac:dyDescent="0.15">
      <c r="B2531" s="15">
        <v>112003</v>
      </c>
      <c r="C2531" s="16" t="s">
        <v>11</v>
      </c>
      <c r="D2531" s="26">
        <v>43677</v>
      </c>
      <c r="E2531" s="16" t="s">
        <v>1351</v>
      </c>
      <c r="F2531" s="66"/>
      <c r="G2531" s="17">
        <v>-1943375</v>
      </c>
      <c r="H2531" s="18">
        <f t="shared" si="39"/>
        <v>-1943375</v>
      </c>
    </row>
    <row r="2532" spans="2:8" s="13" customFormat="1" hidden="1" x14ac:dyDescent="0.15">
      <c r="B2532" s="15">
        <v>611005</v>
      </c>
      <c r="C2532" s="16" t="s">
        <v>144</v>
      </c>
      <c r="D2532" s="26">
        <v>43677</v>
      </c>
      <c r="E2532" s="16" t="s">
        <v>1352</v>
      </c>
      <c r="F2532" s="66">
        <v>1828755</v>
      </c>
      <c r="G2532" s="17"/>
      <c r="H2532" s="18">
        <f t="shared" si="39"/>
        <v>1828755</v>
      </c>
    </row>
    <row r="2533" spans="2:8" s="13" customFormat="1" hidden="1" x14ac:dyDescent="0.15">
      <c r="B2533" s="15">
        <v>112003</v>
      </c>
      <c r="C2533" s="16" t="s">
        <v>11</v>
      </c>
      <c r="D2533" s="26">
        <v>43677</v>
      </c>
      <c r="E2533" s="16" t="s">
        <v>1352</v>
      </c>
      <c r="F2533" s="66"/>
      <c r="G2533" s="17">
        <v>-1828755</v>
      </c>
      <c r="H2533" s="18">
        <f t="shared" si="39"/>
        <v>-1828755</v>
      </c>
    </row>
    <row r="2534" spans="2:8" s="13" customFormat="1" hidden="1" x14ac:dyDescent="0.15">
      <c r="B2534" s="15">
        <v>611005</v>
      </c>
      <c r="C2534" s="16" t="s">
        <v>144</v>
      </c>
      <c r="D2534" s="26">
        <v>43677</v>
      </c>
      <c r="E2534" s="16" t="s">
        <v>1353</v>
      </c>
      <c r="F2534" s="66">
        <v>1886065</v>
      </c>
      <c r="G2534" s="17"/>
      <c r="H2534" s="18">
        <f t="shared" si="39"/>
        <v>1886065</v>
      </c>
    </row>
    <row r="2535" spans="2:8" s="13" customFormat="1" hidden="1" x14ac:dyDescent="0.15">
      <c r="B2535" s="15">
        <v>112003</v>
      </c>
      <c r="C2535" s="16" t="s">
        <v>11</v>
      </c>
      <c r="D2535" s="26">
        <v>43677</v>
      </c>
      <c r="E2535" s="16" t="s">
        <v>1353</v>
      </c>
      <c r="F2535" s="66"/>
      <c r="G2535" s="17">
        <v>-1886065</v>
      </c>
      <c r="H2535" s="18">
        <f t="shared" si="39"/>
        <v>-1886065</v>
      </c>
    </row>
    <row r="2536" spans="2:8" s="13" customFormat="1" hidden="1" x14ac:dyDescent="0.15">
      <c r="B2536" s="15">
        <v>611005</v>
      </c>
      <c r="C2536" s="16" t="s">
        <v>144</v>
      </c>
      <c r="D2536" s="26">
        <v>43677</v>
      </c>
      <c r="E2536" s="16" t="s">
        <v>1354</v>
      </c>
      <c r="F2536" s="66">
        <v>1865225</v>
      </c>
      <c r="G2536" s="17"/>
      <c r="H2536" s="18">
        <f t="shared" si="39"/>
        <v>1865225</v>
      </c>
    </row>
    <row r="2537" spans="2:8" s="13" customFormat="1" hidden="1" x14ac:dyDescent="0.15">
      <c r="B2537" s="15">
        <v>112003</v>
      </c>
      <c r="C2537" s="16" t="s">
        <v>11</v>
      </c>
      <c r="D2537" s="26">
        <v>43677</v>
      </c>
      <c r="E2537" s="16" t="s">
        <v>1354</v>
      </c>
      <c r="F2537" s="66"/>
      <c r="G2537" s="17">
        <v>-1865225</v>
      </c>
      <c r="H2537" s="18">
        <f t="shared" si="39"/>
        <v>-1865225</v>
      </c>
    </row>
    <row r="2538" spans="2:8" s="13" customFormat="1" hidden="1" x14ac:dyDescent="0.15">
      <c r="B2538" s="15">
        <v>611005</v>
      </c>
      <c r="C2538" s="16" t="s">
        <v>144</v>
      </c>
      <c r="D2538" s="26">
        <v>43677</v>
      </c>
      <c r="E2538" s="16" t="s">
        <v>1355</v>
      </c>
      <c r="F2538" s="66">
        <v>1901695</v>
      </c>
      <c r="G2538" s="17"/>
      <c r="H2538" s="18">
        <f t="shared" si="39"/>
        <v>1901695</v>
      </c>
    </row>
    <row r="2539" spans="2:8" s="13" customFormat="1" hidden="1" x14ac:dyDescent="0.15">
      <c r="B2539" s="15">
        <v>112003</v>
      </c>
      <c r="C2539" s="16" t="s">
        <v>11</v>
      </c>
      <c r="D2539" s="26">
        <v>43677</v>
      </c>
      <c r="E2539" s="16" t="s">
        <v>1355</v>
      </c>
      <c r="F2539" s="66"/>
      <c r="G2539" s="17">
        <v>-1901695</v>
      </c>
      <c r="H2539" s="18">
        <f t="shared" si="39"/>
        <v>-1901695</v>
      </c>
    </row>
    <row r="2540" spans="2:8" s="13" customFormat="1" hidden="1" x14ac:dyDescent="0.15">
      <c r="B2540" s="15">
        <v>611005</v>
      </c>
      <c r="C2540" s="16" t="s">
        <v>144</v>
      </c>
      <c r="D2540" s="26">
        <v>43677</v>
      </c>
      <c r="E2540" s="16" t="s">
        <v>1356</v>
      </c>
      <c r="F2540" s="66">
        <v>1802700</v>
      </c>
      <c r="G2540" s="17"/>
      <c r="H2540" s="18">
        <f t="shared" si="39"/>
        <v>1802700</v>
      </c>
    </row>
    <row r="2541" spans="2:8" s="13" customFormat="1" hidden="1" x14ac:dyDescent="0.15">
      <c r="B2541" s="15">
        <v>112003</v>
      </c>
      <c r="C2541" s="16" t="s">
        <v>11</v>
      </c>
      <c r="D2541" s="26">
        <v>43677</v>
      </c>
      <c r="E2541" s="16" t="s">
        <v>1356</v>
      </c>
      <c r="F2541" s="66"/>
      <c r="G2541" s="17">
        <v>-1802700</v>
      </c>
      <c r="H2541" s="18">
        <f t="shared" si="39"/>
        <v>-1802700</v>
      </c>
    </row>
    <row r="2542" spans="2:8" s="13" customFormat="1" hidden="1" x14ac:dyDescent="0.15">
      <c r="B2542" s="15">
        <v>611005</v>
      </c>
      <c r="C2542" s="16" t="s">
        <v>144</v>
      </c>
      <c r="D2542" s="26">
        <v>43677</v>
      </c>
      <c r="E2542" s="16" t="s">
        <v>1357</v>
      </c>
      <c r="F2542" s="66">
        <v>1943375</v>
      </c>
      <c r="G2542" s="17"/>
      <c r="H2542" s="18">
        <f t="shared" si="39"/>
        <v>1943375</v>
      </c>
    </row>
    <row r="2543" spans="2:8" s="13" customFormat="1" hidden="1" x14ac:dyDescent="0.15">
      <c r="B2543" s="15">
        <v>112003</v>
      </c>
      <c r="C2543" s="16" t="s">
        <v>11</v>
      </c>
      <c r="D2543" s="26">
        <v>43677</v>
      </c>
      <c r="E2543" s="16" t="s">
        <v>1357</v>
      </c>
      <c r="F2543" s="66"/>
      <c r="G2543" s="17">
        <v>-1943375</v>
      </c>
      <c r="H2543" s="18">
        <f t="shared" si="39"/>
        <v>-1943375</v>
      </c>
    </row>
    <row r="2544" spans="2:8" s="13" customFormat="1" hidden="1" x14ac:dyDescent="0.15">
      <c r="B2544" s="15">
        <v>912004</v>
      </c>
      <c r="C2544" s="16" t="s">
        <v>205</v>
      </c>
      <c r="D2544" s="26">
        <v>43677</v>
      </c>
      <c r="E2544" s="16" t="s">
        <v>536</v>
      </c>
      <c r="F2544" s="66">
        <v>5000</v>
      </c>
      <c r="G2544" s="17"/>
      <c r="H2544" s="18">
        <f t="shared" si="39"/>
        <v>5000</v>
      </c>
    </row>
    <row r="2545" spans="2:8" s="13" customFormat="1" hidden="1" x14ac:dyDescent="0.15">
      <c r="B2545" s="15">
        <v>112003</v>
      </c>
      <c r="C2545" s="16" t="s">
        <v>11</v>
      </c>
      <c r="D2545" s="26">
        <v>43677</v>
      </c>
      <c r="E2545" s="16" t="s">
        <v>536</v>
      </c>
      <c r="F2545" s="66"/>
      <c r="G2545" s="17">
        <v>-5000</v>
      </c>
      <c r="H2545" s="18">
        <f t="shared" si="39"/>
        <v>-5000</v>
      </c>
    </row>
    <row r="2546" spans="2:8" s="13" customFormat="1" hidden="1" x14ac:dyDescent="0.15">
      <c r="B2546" s="15">
        <v>811005</v>
      </c>
      <c r="C2546" s="16" t="s">
        <v>144</v>
      </c>
      <c r="D2546" s="26">
        <v>43677</v>
      </c>
      <c r="E2546" s="16" t="s">
        <v>1358</v>
      </c>
      <c r="F2546" s="66">
        <v>4000000</v>
      </c>
      <c r="G2546" s="17"/>
      <c r="H2546" s="18">
        <f t="shared" si="39"/>
        <v>4000000</v>
      </c>
    </row>
    <row r="2547" spans="2:8" s="13" customFormat="1" hidden="1" x14ac:dyDescent="0.15">
      <c r="B2547" s="15">
        <v>112003</v>
      </c>
      <c r="C2547" s="16" t="s">
        <v>11</v>
      </c>
      <c r="D2547" s="26">
        <v>43677</v>
      </c>
      <c r="E2547" s="16" t="s">
        <v>1358</v>
      </c>
      <c r="F2547" s="66"/>
      <c r="G2547" s="17">
        <v>-4000000</v>
      </c>
      <c r="H2547" s="18">
        <f t="shared" si="39"/>
        <v>-4000000</v>
      </c>
    </row>
    <row r="2548" spans="2:8" s="13" customFormat="1" hidden="1" x14ac:dyDescent="0.15">
      <c r="B2548" s="15">
        <v>711005</v>
      </c>
      <c r="C2548" s="16" t="s">
        <v>144</v>
      </c>
      <c r="D2548" s="26">
        <v>43677</v>
      </c>
      <c r="E2548" s="16" t="s">
        <v>1359</v>
      </c>
      <c r="F2548" s="66">
        <v>4000000</v>
      </c>
      <c r="G2548" s="17"/>
      <c r="H2548" s="18">
        <f t="shared" si="39"/>
        <v>4000000</v>
      </c>
    </row>
    <row r="2549" spans="2:8" s="13" customFormat="1" hidden="1" x14ac:dyDescent="0.15">
      <c r="B2549" s="15">
        <v>112003</v>
      </c>
      <c r="C2549" s="16" t="s">
        <v>11</v>
      </c>
      <c r="D2549" s="26">
        <v>43677</v>
      </c>
      <c r="E2549" s="16" t="s">
        <v>1359</v>
      </c>
      <c r="F2549" s="66"/>
      <c r="G2549" s="17">
        <v>-4000000</v>
      </c>
      <c r="H2549" s="18">
        <f t="shared" si="39"/>
        <v>-4000000</v>
      </c>
    </row>
    <row r="2550" spans="2:8" s="13" customFormat="1" hidden="1" x14ac:dyDescent="0.15">
      <c r="B2550" s="15">
        <v>811005</v>
      </c>
      <c r="C2550" s="16" t="s">
        <v>144</v>
      </c>
      <c r="D2550" s="26">
        <v>43677</v>
      </c>
      <c r="E2550" s="16" t="s">
        <v>1360</v>
      </c>
      <c r="F2550" s="66">
        <v>5446000</v>
      </c>
      <c r="G2550" s="17"/>
      <c r="H2550" s="18">
        <f t="shared" si="39"/>
        <v>5446000</v>
      </c>
    </row>
    <row r="2551" spans="2:8" s="13" customFormat="1" hidden="1" x14ac:dyDescent="0.15">
      <c r="B2551" s="15">
        <v>112003</v>
      </c>
      <c r="C2551" s="16" t="s">
        <v>11</v>
      </c>
      <c r="D2551" s="26">
        <v>43677</v>
      </c>
      <c r="E2551" s="16" t="s">
        <v>1360</v>
      </c>
      <c r="F2551" s="66"/>
      <c r="G2551" s="17">
        <v>-5446000</v>
      </c>
      <c r="H2551" s="18">
        <f t="shared" si="39"/>
        <v>-5446000</v>
      </c>
    </row>
    <row r="2552" spans="2:8" s="13" customFormat="1" hidden="1" x14ac:dyDescent="0.15">
      <c r="B2552" s="15">
        <v>811005</v>
      </c>
      <c r="C2552" s="16" t="s">
        <v>144</v>
      </c>
      <c r="D2552" s="26">
        <v>43677</v>
      </c>
      <c r="E2552" s="16" t="s">
        <v>1361</v>
      </c>
      <c r="F2552" s="66">
        <v>9426000</v>
      </c>
      <c r="G2552" s="17"/>
      <c r="H2552" s="18">
        <f t="shared" si="39"/>
        <v>9426000</v>
      </c>
    </row>
    <row r="2553" spans="2:8" s="13" customFormat="1" hidden="1" x14ac:dyDescent="0.15">
      <c r="B2553" s="15">
        <v>112003</v>
      </c>
      <c r="C2553" s="16" t="s">
        <v>11</v>
      </c>
      <c r="D2553" s="26">
        <v>43677</v>
      </c>
      <c r="E2553" s="16" t="s">
        <v>1361</v>
      </c>
      <c r="F2553" s="66"/>
      <c r="G2553" s="17">
        <v>-9426000</v>
      </c>
      <c r="H2553" s="18">
        <f t="shared" si="39"/>
        <v>-9426000</v>
      </c>
    </row>
    <row r="2554" spans="2:8" s="13" customFormat="1" hidden="1" x14ac:dyDescent="0.15">
      <c r="B2554" s="15">
        <v>811005</v>
      </c>
      <c r="C2554" s="16" t="s">
        <v>144</v>
      </c>
      <c r="D2554" s="26">
        <v>43677</v>
      </c>
      <c r="E2554" s="16" t="s">
        <v>1362</v>
      </c>
      <c r="F2554" s="66">
        <v>1135485</v>
      </c>
      <c r="G2554" s="17"/>
      <c r="H2554" s="18">
        <f t="shared" si="39"/>
        <v>1135485</v>
      </c>
    </row>
    <row r="2555" spans="2:8" s="13" customFormat="1" hidden="1" x14ac:dyDescent="0.15">
      <c r="B2555" s="15">
        <v>112003</v>
      </c>
      <c r="C2555" s="16" t="s">
        <v>11</v>
      </c>
      <c r="D2555" s="26">
        <v>43677</v>
      </c>
      <c r="E2555" s="16" t="s">
        <v>1362</v>
      </c>
      <c r="F2555" s="66"/>
      <c r="G2555" s="17">
        <v>-1135485</v>
      </c>
      <c r="H2555" s="18">
        <f t="shared" si="39"/>
        <v>-1135485</v>
      </c>
    </row>
    <row r="2556" spans="2:8" s="13" customFormat="1" hidden="1" x14ac:dyDescent="0.15">
      <c r="B2556" s="15">
        <v>811010</v>
      </c>
      <c r="C2556" s="16" t="s">
        <v>149</v>
      </c>
      <c r="D2556" s="26">
        <v>43677</v>
      </c>
      <c r="E2556" s="16" t="s">
        <v>479</v>
      </c>
      <c r="F2556" s="66">
        <v>1000000</v>
      </c>
      <c r="G2556" s="17"/>
      <c r="H2556" s="18">
        <f t="shared" si="39"/>
        <v>1000000</v>
      </c>
    </row>
    <row r="2557" spans="2:8" s="13" customFormat="1" hidden="1" x14ac:dyDescent="0.15">
      <c r="B2557" s="15">
        <v>112003</v>
      </c>
      <c r="C2557" s="16" t="s">
        <v>11</v>
      </c>
      <c r="D2557" s="26">
        <v>43677</v>
      </c>
      <c r="E2557" s="16" t="s">
        <v>479</v>
      </c>
      <c r="F2557" s="66"/>
      <c r="G2557" s="17">
        <v>-1000000</v>
      </c>
      <c r="H2557" s="18">
        <f t="shared" si="39"/>
        <v>-1000000</v>
      </c>
    </row>
    <row r="2558" spans="2:8" s="13" customFormat="1" hidden="1" x14ac:dyDescent="0.15">
      <c r="B2558" s="15">
        <v>711005</v>
      </c>
      <c r="C2558" s="16" t="s">
        <v>144</v>
      </c>
      <c r="D2558" s="26">
        <v>43677</v>
      </c>
      <c r="E2558" s="16" t="s">
        <v>1363</v>
      </c>
      <c r="F2558" s="66">
        <v>7828000</v>
      </c>
      <c r="G2558" s="17"/>
      <c r="H2558" s="18">
        <f t="shared" si="39"/>
        <v>7828000</v>
      </c>
    </row>
    <row r="2559" spans="2:8" s="13" customFormat="1" hidden="1" x14ac:dyDescent="0.15">
      <c r="B2559" s="15">
        <v>112003</v>
      </c>
      <c r="C2559" s="16" t="s">
        <v>11</v>
      </c>
      <c r="D2559" s="26">
        <v>43677</v>
      </c>
      <c r="E2559" s="16" t="s">
        <v>1363</v>
      </c>
      <c r="F2559" s="66"/>
      <c r="G2559" s="17">
        <v>-7828000</v>
      </c>
      <c r="H2559" s="18">
        <f t="shared" si="39"/>
        <v>-7828000</v>
      </c>
    </row>
    <row r="2560" spans="2:8" s="13" customFormat="1" hidden="1" x14ac:dyDescent="0.15">
      <c r="B2560" s="15">
        <v>711005</v>
      </c>
      <c r="C2560" s="16" t="s">
        <v>144</v>
      </c>
      <c r="D2560" s="26">
        <v>43677</v>
      </c>
      <c r="E2560" s="16" t="s">
        <v>1364</v>
      </c>
      <c r="F2560" s="66">
        <v>23048000</v>
      </c>
      <c r="G2560" s="17"/>
      <c r="H2560" s="18">
        <f t="shared" si="39"/>
        <v>23048000</v>
      </c>
    </row>
    <row r="2561" spans="2:8" s="13" customFormat="1" hidden="1" x14ac:dyDescent="0.15">
      <c r="B2561" s="15">
        <v>112003</v>
      </c>
      <c r="C2561" s="16" t="s">
        <v>11</v>
      </c>
      <c r="D2561" s="26">
        <v>43677</v>
      </c>
      <c r="E2561" s="16" t="s">
        <v>1364</v>
      </c>
      <c r="F2561" s="66"/>
      <c r="G2561" s="17">
        <v>-23048000</v>
      </c>
      <c r="H2561" s="18">
        <f t="shared" si="39"/>
        <v>-23048000</v>
      </c>
    </row>
    <row r="2562" spans="2:8" s="13" customFormat="1" hidden="1" x14ac:dyDescent="0.15">
      <c r="B2562" s="15">
        <v>811005</v>
      </c>
      <c r="C2562" s="16" t="s">
        <v>144</v>
      </c>
      <c r="D2562" s="26">
        <v>43677</v>
      </c>
      <c r="E2562" s="16" t="s">
        <v>1365</v>
      </c>
      <c r="F2562" s="66">
        <v>22962000</v>
      </c>
      <c r="G2562" s="17"/>
      <c r="H2562" s="18">
        <f t="shared" si="39"/>
        <v>22962000</v>
      </c>
    </row>
    <row r="2563" spans="2:8" s="13" customFormat="1" hidden="1" x14ac:dyDescent="0.15">
      <c r="B2563" s="15">
        <v>112003</v>
      </c>
      <c r="C2563" s="16" t="s">
        <v>11</v>
      </c>
      <c r="D2563" s="26">
        <v>43677</v>
      </c>
      <c r="E2563" s="16" t="s">
        <v>1365</v>
      </c>
      <c r="F2563" s="66"/>
      <c r="G2563" s="17">
        <v>-22962000</v>
      </c>
      <c r="H2563" s="18">
        <f t="shared" si="39"/>
        <v>-22962000</v>
      </c>
    </row>
    <row r="2564" spans="2:8" s="13" customFormat="1" hidden="1" x14ac:dyDescent="0.15">
      <c r="B2564" s="15">
        <v>811005</v>
      </c>
      <c r="C2564" s="16" t="s">
        <v>144</v>
      </c>
      <c r="D2564" s="26">
        <v>43677</v>
      </c>
      <c r="E2564" s="16" t="s">
        <v>1366</v>
      </c>
      <c r="F2564" s="66">
        <v>15000000</v>
      </c>
      <c r="G2564" s="17"/>
      <c r="H2564" s="18">
        <f t="shared" si="39"/>
        <v>15000000</v>
      </c>
    </row>
    <row r="2565" spans="2:8" s="13" customFormat="1" hidden="1" x14ac:dyDescent="0.15">
      <c r="B2565" s="15">
        <v>112003</v>
      </c>
      <c r="C2565" s="16" t="s">
        <v>11</v>
      </c>
      <c r="D2565" s="26">
        <v>43677</v>
      </c>
      <c r="E2565" s="16" t="s">
        <v>1366</v>
      </c>
      <c r="F2565" s="66"/>
      <c r="G2565" s="17">
        <v>-15000000</v>
      </c>
      <c r="H2565" s="18">
        <f t="shared" si="39"/>
        <v>-15000000</v>
      </c>
    </row>
    <row r="2566" spans="2:8" s="13" customFormat="1" hidden="1" x14ac:dyDescent="0.15">
      <c r="B2566" s="15">
        <v>711005</v>
      </c>
      <c r="C2566" s="16" t="s">
        <v>144</v>
      </c>
      <c r="D2566" s="26">
        <v>43677</v>
      </c>
      <c r="E2566" s="16" t="s">
        <v>1367</v>
      </c>
      <c r="F2566" s="66">
        <v>9681000</v>
      </c>
      <c r="G2566" s="17"/>
      <c r="H2566" s="18">
        <f t="shared" si="39"/>
        <v>9681000</v>
      </c>
    </row>
    <row r="2567" spans="2:8" s="13" customFormat="1" hidden="1" x14ac:dyDescent="0.15">
      <c r="B2567" s="15">
        <v>112003</v>
      </c>
      <c r="C2567" s="16" t="s">
        <v>11</v>
      </c>
      <c r="D2567" s="26">
        <v>43677</v>
      </c>
      <c r="E2567" s="16" t="s">
        <v>1367</v>
      </c>
      <c r="F2567" s="66"/>
      <c r="G2567" s="17">
        <v>-9681000</v>
      </c>
      <c r="H2567" s="18">
        <f t="shared" si="39"/>
        <v>-9681000</v>
      </c>
    </row>
    <row r="2568" spans="2:8" s="13" customFormat="1" hidden="1" x14ac:dyDescent="0.15">
      <c r="B2568" s="15">
        <v>711005</v>
      </c>
      <c r="C2568" s="16" t="s">
        <v>144</v>
      </c>
      <c r="D2568" s="26">
        <v>43677</v>
      </c>
      <c r="E2568" s="16" t="s">
        <v>1368</v>
      </c>
      <c r="F2568" s="66">
        <v>12231000</v>
      </c>
      <c r="G2568" s="17"/>
      <c r="H2568" s="18">
        <f t="shared" si="39"/>
        <v>12231000</v>
      </c>
    </row>
    <row r="2569" spans="2:8" s="13" customFormat="1" hidden="1" x14ac:dyDescent="0.15">
      <c r="B2569" s="15">
        <v>112003</v>
      </c>
      <c r="C2569" s="16" t="s">
        <v>11</v>
      </c>
      <c r="D2569" s="26">
        <v>43677</v>
      </c>
      <c r="E2569" s="16" t="s">
        <v>1368</v>
      </c>
      <c r="F2569" s="66"/>
      <c r="G2569" s="17">
        <v>-12231000</v>
      </c>
      <c r="H2569" s="18">
        <f t="shared" si="39"/>
        <v>-12231000</v>
      </c>
    </row>
    <row r="2570" spans="2:8" s="13" customFormat="1" hidden="1" x14ac:dyDescent="0.15">
      <c r="B2570" s="15">
        <v>711005</v>
      </c>
      <c r="C2570" s="16" t="s">
        <v>144</v>
      </c>
      <c r="D2570" s="26">
        <v>43677</v>
      </c>
      <c r="E2570" s="16" t="s">
        <v>1369</v>
      </c>
      <c r="F2570" s="66">
        <v>8832000</v>
      </c>
      <c r="G2570" s="17"/>
      <c r="H2570" s="18">
        <f t="shared" si="39"/>
        <v>8832000</v>
      </c>
    </row>
    <row r="2571" spans="2:8" s="13" customFormat="1" hidden="1" x14ac:dyDescent="0.15">
      <c r="B2571" s="15">
        <v>112003</v>
      </c>
      <c r="C2571" s="16" t="s">
        <v>11</v>
      </c>
      <c r="D2571" s="26">
        <v>43677</v>
      </c>
      <c r="E2571" s="16" t="s">
        <v>1369</v>
      </c>
      <c r="F2571" s="66"/>
      <c r="G2571" s="17">
        <v>-8832000</v>
      </c>
      <c r="H2571" s="18">
        <f t="shared" si="39"/>
        <v>-8832000</v>
      </c>
    </row>
    <row r="2572" spans="2:8" s="13" customFormat="1" hidden="1" x14ac:dyDescent="0.15">
      <c r="B2572" s="15">
        <v>711005</v>
      </c>
      <c r="C2572" s="16" t="s">
        <v>144</v>
      </c>
      <c r="D2572" s="26">
        <v>43677</v>
      </c>
      <c r="E2572" s="16" t="s">
        <v>1370</v>
      </c>
      <c r="F2572" s="66">
        <v>9577000</v>
      </c>
      <c r="G2572" s="17"/>
      <c r="H2572" s="18">
        <f t="shared" si="39"/>
        <v>9577000</v>
      </c>
    </row>
    <row r="2573" spans="2:8" s="13" customFormat="1" hidden="1" x14ac:dyDescent="0.15">
      <c r="B2573" s="15">
        <v>112003</v>
      </c>
      <c r="C2573" s="16" t="s">
        <v>11</v>
      </c>
      <c r="D2573" s="26">
        <v>43677</v>
      </c>
      <c r="E2573" s="16" t="s">
        <v>1370</v>
      </c>
      <c r="F2573" s="66"/>
      <c r="G2573" s="17">
        <v>-9577000</v>
      </c>
      <c r="H2573" s="18">
        <f t="shared" si="39"/>
        <v>-9577000</v>
      </c>
    </row>
    <row r="2574" spans="2:8" s="13" customFormat="1" hidden="1" x14ac:dyDescent="0.15">
      <c r="B2574" s="15">
        <v>711005</v>
      </c>
      <c r="C2574" s="16" t="s">
        <v>144</v>
      </c>
      <c r="D2574" s="26">
        <v>43677</v>
      </c>
      <c r="E2574" s="16" t="s">
        <v>1371</v>
      </c>
      <c r="F2574" s="66">
        <v>14231000</v>
      </c>
      <c r="G2574" s="17"/>
      <c r="H2574" s="18">
        <f t="shared" si="39"/>
        <v>14231000</v>
      </c>
    </row>
    <row r="2575" spans="2:8" s="13" customFormat="1" hidden="1" x14ac:dyDescent="0.15">
      <c r="B2575" s="15">
        <v>112003</v>
      </c>
      <c r="C2575" s="16" t="s">
        <v>11</v>
      </c>
      <c r="D2575" s="26">
        <v>43677</v>
      </c>
      <c r="E2575" s="16" t="s">
        <v>1371</v>
      </c>
      <c r="F2575" s="66"/>
      <c r="G2575" s="17">
        <v>-14231000</v>
      </c>
      <c r="H2575" s="18">
        <f t="shared" si="39"/>
        <v>-14231000</v>
      </c>
    </row>
    <row r="2576" spans="2:8" s="13" customFormat="1" hidden="1" x14ac:dyDescent="0.15">
      <c r="B2576" s="15">
        <v>912004</v>
      </c>
      <c r="C2576" s="16" t="s">
        <v>205</v>
      </c>
      <c r="D2576" s="26">
        <v>43677</v>
      </c>
      <c r="E2576" s="16" t="s">
        <v>536</v>
      </c>
      <c r="F2576" s="66">
        <v>30000</v>
      </c>
      <c r="G2576" s="17"/>
      <c r="H2576" s="18">
        <f t="shared" si="39"/>
        <v>30000</v>
      </c>
    </row>
    <row r="2577" spans="2:8" s="13" customFormat="1" hidden="1" x14ac:dyDescent="0.15">
      <c r="B2577" s="15">
        <v>112003</v>
      </c>
      <c r="C2577" s="16" t="s">
        <v>11</v>
      </c>
      <c r="D2577" s="26">
        <v>43677</v>
      </c>
      <c r="E2577" s="16" t="s">
        <v>536</v>
      </c>
      <c r="F2577" s="66"/>
      <c r="G2577" s="17">
        <v>-30000</v>
      </c>
      <c r="H2577" s="18">
        <f t="shared" si="39"/>
        <v>-30000</v>
      </c>
    </row>
    <row r="2578" spans="2:8" s="13" customFormat="1" hidden="1" x14ac:dyDescent="0.15">
      <c r="B2578" s="15">
        <v>112002</v>
      </c>
      <c r="C2578" s="16" t="s">
        <v>10</v>
      </c>
      <c r="D2578" s="26">
        <v>43647</v>
      </c>
      <c r="E2578" s="16" t="s">
        <v>1319</v>
      </c>
      <c r="F2578" s="66">
        <v>29410.959999999999</v>
      </c>
      <c r="G2578" s="17"/>
      <c r="H2578" s="18">
        <f t="shared" si="39"/>
        <v>29410.959999999999</v>
      </c>
    </row>
    <row r="2579" spans="2:8" s="13" customFormat="1" hidden="1" x14ac:dyDescent="0.15">
      <c r="B2579" s="15">
        <v>112001</v>
      </c>
      <c r="C2579" s="16" t="s">
        <v>9</v>
      </c>
      <c r="D2579" s="26">
        <v>43647</v>
      </c>
      <c r="E2579" s="16" t="s">
        <v>1319</v>
      </c>
      <c r="F2579" s="66"/>
      <c r="G2579" s="17">
        <v>-29410.959999999999</v>
      </c>
      <c r="H2579" s="18">
        <f t="shared" si="39"/>
        <v>-29410.959999999999</v>
      </c>
    </row>
    <row r="2580" spans="2:8" s="13" customFormat="1" hidden="1" x14ac:dyDescent="0.15">
      <c r="B2580" s="15">
        <v>711011</v>
      </c>
      <c r="C2580" s="16" t="s">
        <v>150</v>
      </c>
      <c r="D2580" s="26">
        <v>43650</v>
      </c>
      <c r="E2580" s="16" t="s">
        <v>1372</v>
      </c>
      <c r="F2580" s="66">
        <v>1306383</v>
      </c>
      <c r="G2580" s="17"/>
      <c r="H2580" s="18">
        <f t="shared" si="39"/>
        <v>1306383</v>
      </c>
    </row>
    <row r="2581" spans="2:8" s="13" customFormat="1" hidden="1" x14ac:dyDescent="0.15">
      <c r="B2581" s="15">
        <v>112001</v>
      </c>
      <c r="C2581" s="16" t="s">
        <v>9</v>
      </c>
      <c r="D2581" s="26">
        <v>43650</v>
      </c>
      <c r="E2581" s="16" t="s">
        <v>1372</v>
      </c>
      <c r="F2581" s="66"/>
      <c r="G2581" s="17">
        <v>-1306383</v>
      </c>
      <c r="H2581" s="18">
        <f t="shared" si="39"/>
        <v>-1306383</v>
      </c>
    </row>
    <row r="2582" spans="2:8" s="13" customFormat="1" hidden="1" x14ac:dyDescent="0.15">
      <c r="B2582" s="15">
        <v>112001</v>
      </c>
      <c r="C2582" s="16" t="s">
        <v>9</v>
      </c>
      <c r="D2582" s="26">
        <v>43656</v>
      </c>
      <c r="E2582" s="16" t="s">
        <v>1373</v>
      </c>
      <c r="F2582" s="66">
        <v>10873000</v>
      </c>
      <c r="G2582" s="17"/>
      <c r="H2582" s="18">
        <f t="shared" si="39"/>
        <v>10873000</v>
      </c>
    </row>
    <row r="2583" spans="2:8" s="13" customFormat="1" hidden="1" x14ac:dyDescent="0.15">
      <c r="B2583" s="15">
        <v>112002</v>
      </c>
      <c r="C2583" s="16" t="s">
        <v>10</v>
      </c>
      <c r="D2583" s="26">
        <v>43656</v>
      </c>
      <c r="E2583" s="16" t="s">
        <v>1373</v>
      </c>
      <c r="F2583" s="66"/>
      <c r="G2583" s="17">
        <v>-10873000</v>
      </c>
      <c r="H2583" s="18">
        <f t="shared" si="39"/>
        <v>-10873000</v>
      </c>
    </row>
    <row r="2584" spans="2:8" s="13" customFormat="1" hidden="1" x14ac:dyDescent="0.15">
      <c r="B2584" s="15">
        <v>112001</v>
      </c>
      <c r="C2584" s="16" t="s">
        <v>9</v>
      </c>
      <c r="D2584" s="26">
        <v>43657</v>
      </c>
      <c r="E2584" s="16" t="s">
        <v>1373</v>
      </c>
      <c r="F2584" s="66">
        <v>48395000</v>
      </c>
      <c r="G2584" s="17"/>
      <c r="H2584" s="18">
        <f t="shared" si="39"/>
        <v>48395000</v>
      </c>
    </row>
    <row r="2585" spans="2:8" s="13" customFormat="1" hidden="1" x14ac:dyDescent="0.15">
      <c r="B2585" s="15">
        <v>112002</v>
      </c>
      <c r="C2585" s="16" t="s">
        <v>10</v>
      </c>
      <c r="D2585" s="26">
        <v>43657</v>
      </c>
      <c r="E2585" s="16" t="s">
        <v>1373</v>
      </c>
      <c r="F2585" s="66"/>
      <c r="G2585" s="17">
        <v>-48395000</v>
      </c>
      <c r="H2585" s="18">
        <f t="shared" si="39"/>
        <v>-48395000</v>
      </c>
    </row>
    <row r="2586" spans="2:8" s="13" customFormat="1" hidden="1" x14ac:dyDescent="0.15">
      <c r="B2586" s="15">
        <v>112001</v>
      </c>
      <c r="C2586" s="16" t="s">
        <v>9</v>
      </c>
      <c r="D2586" s="26">
        <v>43658</v>
      </c>
      <c r="E2586" s="16" t="s">
        <v>1373</v>
      </c>
      <c r="F2586" s="66">
        <v>19263125</v>
      </c>
      <c r="G2586" s="17"/>
      <c r="H2586" s="18">
        <f t="shared" si="39"/>
        <v>19263125</v>
      </c>
    </row>
    <row r="2587" spans="2:8" s="13" customFormat="1" hidden="1" x14ac:dyDescent="0.15">
      <c r="B2587" s="15">
        <v>112002</v>
      </c>
      <c r="C2587" s="16" t="s">
        <v>10</v>
      </c>
      <c r="D2587" s="26">
        <v>43658</v>
      </c>
      <c r="E2587" s="16" t="s">
        <v>1373</v>
      </c>
      <c r="F2587" s="66"/>
      <c r="G2587" s="17">
        <v>-19263125</v>
      </c>
      <c r="H2587" s="18">
        <f t="shared" si="39"/>
        <v>-19263125</v>
      </c>
    </row>
    <row r="2588" spans="2:8" s="13" customFormat="1" hidden="1" x14ac:dyDescent="0.15">
      <c r="B2588" s="15">
        <v>112001</v>
      </c>
      <c r="C2588" s="16" t="s">
        <v>9</v>
      </c>
      <c r="D2588" s="26">
        <v>43662</v>
      </c>
      <c r="E2588" s="16" t="s">
        <v>1373</v>
      </c>
      <c r="F2588" s="66">
        <v>25454128</v>
      </c>
      <c r="G2588" s="17"/>
      <c r="H2588" s="18">
        <f t="shared" si="39"/>
        <v>25454128</v>
      </c>
    </row>
    <row r="2589" spans="2:8" s="13" customFormat="1" hidden="1" x14ac:dyDescent="0.15">
      <c r="B2589" s="15">
        <v>112002</v>
      </c>
      <c r="C2589" s="16" t="s">
        <v>10</v>
      </c>
      <c r="D2589" s="26">
        <v>43662</v>
      </c>
      <c r="E2589" s="16" t="s">
        <v>1373</v>
      </c>
      <c r="F2589" s="66"/>
      <c r="G2589" s="17">
        <v>-25454128</v>
      </c>
      <c r="H2589" s="18">
        <f t="shared" si="39"/>
        <v>-25454128</v>
      </c>
    </row>
    <row r="2590" spans="2:8" s="13" customFormat="1" hidden="1" x14ac:dyDescent="0.15">
      <c r="B2590" s="15">
        <v>611012</v>
      </c>
      <c r="C2590" s="16" t="s">
        <v>151</v>
      </c>
      <c r="D2590" s="26">
        <v>43664</v>
      </c>
      <c r="E2590" s="16" t="s">
        <v>1374</v>
      </c>
      <c r="F2590" s="66">
        <v>1979700</v>
      </c>
      <c r="G2590" s="17"/>
      <c r="H2590" s="18">
        <f t="shared" si="39"/>
        <v>1979700</v>
      </c>
    </row>
    <row r="2591" spans="2:8" s="13" customFormat="1" hidden="1" x14ac:dyDescent="0.15">
      <c r="B2591" s="15">
        <v>112001</v>
      </c>
      <c r="C2591" s="16" t="s">
        <v>9</v>
      </c>
      <c r="D2591" s="26">
        <v>43664</v>
      </c>
      <c r="E2591" s="16" t="s">
        <v>1374</v>
      </c>
      <c r="F2591" s="66"/>
      <c r="G2591" s="17">
        <v>-1979700</v>
      </c>
      <c r="H2591" s="18">
        <f t="shared" si="39"/>
        <v>-1979700</v>
      </c>
    </row>
    <row r="2592" spans="2:8" s="13" customFormat="1" hidden="1" x14ac:dyDescent="0.15">
      <c r="B2592" s="15">
        <v>611010</v>
      </c>
      <c r="C2592" s="16" t="s">
        <v>149</v>
      </c>
      <c r="D2592" s="26">
        <v>43664</v>
      </c>
      <c r="E2592" s="16" t="s">
        <v>1374</v>
      </c>
      <c r="F2592" s="66">
        <v>2322500</v>
      </c>
      <c r="G2592" s="17"/>
      <c r="H2592" s="18">
        <f t="shared" ref="H2592:H2655" si="40">F2592+G2592</f>
        <v>2322500</v>
      </c>
    </row>
    <row r="2593" spans="2:8" s="13" customFormat="1" hidden="1" x14ac:dyDescent="0.15">
      <c r="B2593" s="15">
        <v>112001</v>
      </c>
      <c r="C2593" s="16" t="s">
        <v>9</v>
      </c>
      <c r="D2593" s="26">
        <v>43664</v>
      </c>
      <c r="E2593" s="16" t="s">
        <v>1374</v>
      </c>
      <c r="F2593" s="66"/>
      <c r="G2593" s="17">
        <v>-2322500</v>
      </c>
      <c r="H2593" s="18">
        <f t="shared" si="40"/>
        <v>-2322500</v>
      </c>
    </row>
    <row r="2594" spans="2:8" s="13" customFormat="1" hidden="1" x14ac:dyDescent="0.15">
      <c r="B2594" s="15">
        <v>811017</v>
      </c>
      <c r="C2594" s="16" t="s">
        <v>156</v>
      </c>
      <c r="D2594" s="26">
        <v>43665</v>
      </c>
      <c r="E2594" s="16" t="s">
        <v>1375</v>
      </c>
      <c r="F2594" s="66">
        <v>28140000</v>
      </c>
      <c r="G2594" s="17"/>
      <c r="H2594" s="18">
        <f t="shared" si="40"/>
        <v>28140000</v>
      </c>
    </row>
    <row r="2595" spans="2:8" s="13" customFormat="1" hidden="1" x14ac:dyDescent="0.15">
      <c r="B2595" s="15">
        <v>112001</v>
      </c>
      <c r="C2595" s="16" t="s">
        <v>9</v>
      </c>
      <c r="D2595" s="26">
        <v>43665</v>
      </c>
      <c r="E2595" s="16" t="s">
        <v>1375</v>
      </c>
      <c r="F2595" s="66"/>
      <c r="G2595" s="17">
        <v>-28140000</v>
      </c>
      <c r="H2595" s="18">
        <f t="shared" si="40"/>
        <v>-28140000</v>
      </c>
    </row>
    <row r="2596" spans="2:8" s="13" customFormat="1" hidden="1" x14ac:dyDescent="0.15">
      <c r="B2596" s="15">
        <v>112001</v>
      </c>
      <c r="C2596" s="16" t="s">
        <v>9</v>
      </c>
      <c r="D2596" s="26">
        <v>43668</v>
      </c>
      <c r="E2596" s="16" t="s">
        <v>1373</v>
      </c>
      <c r="F2596" s="66">
        <v>4950000</v>
      </c>
      <c r="G2596" s="17"/>
      <c r="H2596" s="18">
        <f t="shared" si="40"/>
        <v>4950000</v>
      </c>
    </row>
    <row r="2597" spans="2:8" s="13" customFormat="1" hidden="1" x14ac:dyDescent="0.15">
      <c r="B2597" s="15">
        <v>112002</v>
      </c>
      <c r="C2597" s="16" t="s">
        <v>10</v>
      </c>
      <c r="D2597" s="26">
        <v>43668</v>
      </c>
      <c r="E2597" s="16" t="s">
        <v>1373</v>
      </c>
      <c r="F2597" s="66"/>
      <c r="G2597" s="17">
        <v>-4950000</v>
      </c>
      <c r="H2597" s="18">
        <f t="shared" si="40"/>
        <v>-4950000</v>
      </c>
    </row>
    <row r="2598" spans="2:8" s="13" customFormat="1" hidden="1" x14ac:dyDescent="0.15">
      <c r="B2598" s="15">
        <v>611035</v>
      </c>
      <c r="C2598" s="16" t="s">
        <v>173</v>
      </c>
      <c r="D2598" s="26">
        <v>43669</v>
      </c>
      <c r="E2598" s="16" t="s">
        <v>1376</v>
      </c>
      <c r="F2598" s="66">
        <v>11691666.6666667</v>
      </c>
      <c r="G2598" s="17"/>
      <c r="H2598" s="18">
        <f t="shared" si="40"/>
        <v>11691666.6666667</v>
      </c>
    </row>
    <row r="2599" spans="2:8" s="13" customFormat="1" hidden="1" x14ac:dyDescent="0.15">
      <c r="B2599" s="15">
        <v>711035</v>
      </c>
      <c r="C2599" s="16" t="s">
        <v>184</v>
      </c>
      <c r="D2599" s="26">
        <v>43669</v>
      </c>
      <c r="E2599" s="16" t="s">
        <v>1376</v>
      </c>
      <c r="F2599" s="66">
        <v>11691666.6666667</v>
      </c>
      <c r="G2599" s="17"/>
      <c r="H2599" s="18">
        <f t="shared" si="40"/>
        <v>11691666.6666667</v>
      </c>
    </row>
    <row r="2600" spans="2:8" s="13" customFormat="1" hidden="1" x14ac:dyDescent="0.15">
      <c r="B2600" s="15">
        <v>811035</v>
      </c>
      <c r="C2600" s="16" t="s">
        <v>194</v>
      </c>
      <c r="D2600" s="26">
        <v>43669</v>
      </c>
      <c r="E2600" s="16" t="s">
        <v>1376</v>
      </c>
      <c r="F2600" s="66">
        <v>11691666.6666667</v>
      </c>
      <c r="G2600" s="17"/>
      <c r="H2600" s="18">
        <f t="shared" si="40"/>
        <v>11691666.6666667</v>
      </c>
    </row>
    <row r="2601" spans="2:8" s="13" customFormat="1" hidden="1" x14ac:dyDescent="0.15">
      <c r="B2601" s="15">
        <v>112001</v>
      </c>
      <c r="C2601" s="16" t="s">
        <v>9</v>
      </c>
      <c r="D2601" s="26">
        <v>43669</v>
      </c>
      <c r="E2601" s="16" t="s">
        <v>1376</v>
      </c>
      <c r="F2601" s="66"/>
      <c r="G2601" s="17">
        <v>-35075000</v>
      </c>
      <c r="H2601" s="18">
        <f t="shared" si="40"/>
        <v>-35075000</v>
      </c>
    </row>
    <row r="2602" spans="2:8" s="13" customFormat="1" hidden="1" x14ac:dyDescent="0.15">
      <c r="B2602" s="15">
        <v>112001</v>
      </c>
      <c r="C2602" s="16" t="s">
        <v>9</v>
      </c>
      <c r="D2602" s="26">
        <v>43669</v>
      </c>
      <c r="E2602" s="16" t="s">
        <v>1373</v>
      </c>
      <c r="F2602" s="66">
        <v>41416250</v>
      </c>
      <c r="G2602" s="17"/>
      <c r="H2602" s="18">
        <f t="shared" si="40"/>
        <v>41416250</v>
      </c>
    </row>
    <row r="2603" spans="2:8" s="13" customFormat="1" hidden="1" x14ac:dyDescent="0.15">
      <c r="B2603" s="15">
        <v>112002</v>
      </c>
      <c r="C2603" s="16" t="s">
        <v>10</v>
      </c>
      <c r="D2603" s="26">
        <v>43669</v>
      </c>
      <c r="E2603" s="16" t="s">
        <v>1373</v>
      </c>
      <c r="F2603" s="66"/>
      <c r="G2603" s="17">
        <v>-41416250</v>
      </c>
      <c r="H2603" s="18">
        <f t="shared" si="40"/>
        <v>-41416250</v>
      </c>
    </row>
    <row r="2604" spans="2:8" s="13" customFormat="1" hidden="1" x14ac:dyDescent="0.15">
      <c r="B2604" s="15">
        <v>112001</v>
      </c>
      <c r="C2604" s="16" t="s">
        <v>9</v>
      </c>
      <c r="D2604" s="26">
        <v>43671</v>
      </c>
      <c r="E2604" s="16" t="s">
        <v>1373</v>
      </c>
      <c r="F2604" s="66">
        <v>43499401</v>
      </c>
      <c r="G2604" s="17"/>
      <c r="H2604" s="18">
        <f t="shared" si="40"/>
        <v>43499401</v>
      </c>
    </row>
    <row r="2605" spans="2:8" s="13" customFormat="1" hidden="1" x14ac:dyDescent="0.15">
      <c r="B2605" s="15">
        <v>112002</v>
      </c>
      <c r="C2605" s="16" t="s">
        <v>10</v>
      </c>
      <c r="D2605" s="26">
        <v>43671</v>
      </c>
      <c r="E2605" s="16" t="s">
        <v>1373</v>
      </c>
      <c r="F2605" s="66"/>
      <c r="G2605" s="17">
        <v>-43499401</v>
      </c>
      <c r="H2605" s="18">
        <f t="shared" si="40"/>
        <v>-43499401</v>
      </c>
    </row>
    <row r="2606" spans="2:8" s="13" customFormat="1" hidden="1" x14ac:dyDescent="0.15">
      <c r="B2606" s="15">
        <v>112001</v>
      </c>
      <c r="C2606" s="16" t="s">
        <v>9</v>
      </c>
      <c r="D2606" s="26">
        <v>43672</v>
      </c>
      <c r="E2606" s="16" t="s">
        <v>1373</v>
      </c>
      <c r="F2606" s="66">
        <v>4620000</v>
      </c>
      <c r="G2606" s="17"/>
      <c r="H2606" s="18">
        <f t="shared" si="40"/>
        <v>4620000</v>
      </c>
    </row>
    <row r="2607" spans="2:8" s="13" customFormat="1" hidden="1" x14ac:dyDescent="0.15">
      <c r="B2607" s="15">
        <v>112002</v>
      </c>
      <c r="C2607" s="16" t="s">
        <v>10</v>
      </c>
      <c r="D2607" s="26">
        <v>43672</v>
      </c>
      <c r="E2607" s="16" t="s">
        <v>1373</v>
      </c>
      <c r="F2607" s="66"/>
      <c r="G2607" s="17">
        <v>-4620000</v>
      </c>
      <c r="H2607" s="18">
        <f t="shared" si="40"/>
        <v>-4620000</v>
      </c>
    </row>
    <row r="2608" spans="2:8" s="13" customFormat="1" hidden="1" x14ac:dyDescent="0.15">
      <c r="B2608" s="15">
        <v>112001</v>
      </c>
      <c r="C2608" s="16" t="s">
        <v>9</v>
      </c>
      <c r="D2608" s="26">
        <v>43675</v>
      </c>
      <c r="E2608" s="16" t="s">
        <v>1373</v>
      </c>
      <c r="F2608" s="66">
        <v>73244000</v>
      </c>
      <c r="G2608" s="17"/>
      <c r="H2608" s="18">
        <f t="shared" si="40"/>
        <v>73244000</v>
      </c>
    </row>
    <row r="2609" spans="2:8" s="13" customFormat="1" hidden="1" x14ac:dyDescent="0.15">
      <c r="B2609" s="15">
        <v>112002</v>
      </c>
      <c r="C2609" s="16" t="s">
        <v>10</v>
      </c>
      <c r="D2609" s="26">
        <v>43675</v>
      </c>
      <c r="E2609" s="16" t="s">
        <v>1373</v>
      </c>
      <c r="F2609" s="66"/>
      <c r="G2609" s="17">
        <v>-73244000</v>
      </c>
      <c r="H2609" s="18">
        <f t="shared" si="40"/>
        <v>-73244000</v>
      </c>
    </row>
    <row r="2610" spans="2:8" s="13" customFormat="1" hidden="1" x14ac:dyDescent="0.15">
      <c r="B2610" s="15">
        <v>912004</v>
      </c>
      <c r="C2610" s="16" t="s">
        <v>205</v>
      </c>
      <c r="D2610" s="26">
        <v>43677</v>
      </c>
      <c r="E2610" s="16" t="s">
        <v>243</v>
      </c>
      <c r="F2610" s="66">
        <v>12500</v>
      </c>
      <c r="G2610" s="17"/>
      <c r="H2610" s="18">
        <f t="shared" si="40"/>
        <v>12500</v>
      </c>
    </row>
    <row r="2611" spans="2:8" s="13" customFormat="1" hidden="1" x14ac:dyDescent="0.15">
      <c r="B2611" s="15">
        <v>112001</v>
      </c>
      <c r="C2611" s="16" t="s">
        <v>9</v>
      </c>
      <c r="D2611" s="26">
        <v>43677</v>
      </c>
      <c r="E2611" s="16" t="s">
        <v>243</v>
      </c>
      <c r="F2611" s="66"/>
      <c r="G2611" s="17">
        <v>-12500</v>
      </c>
      <c r="H2611" s="18">
        <f t="shared" si="40"/>
        <v>-12500</v>
      </c>
    </row>
    <row r="2612" spans="2:8" s="13" customFormat="1" hidden="1" x14ac:dyDescent="0.15">
      <c r="B2612" s="15">
        <v>112001</v>
      </c>
      <c r="C2612" s="16" t="s">
        <v>9</v>
      </c>
      <c r="D2612" s="26">
        <v>43677</v>
      </c>
      <c r="E2612" s="16" t="s">
        <v>660</v>
      </c>
      <c r="F2612" s="66">
        <v>107988.45</v>
      </c>
      <c r="G2612" s="17"/>
      <c r="H2612" s="18">
        <f t="shared" si="40"/>
        <v>107988.45</v>
      </c>
    </row>
    <row r="2613" spans="2:8" s="13" customFormat="1" hidden="1" x14ac:dyDescent="0.15">
      <c r="B2613" s="15">
        <v>911001</v>
      </c>
      <c r="C2613" s="16" t="s">
        <v>197</v>
      </c>
      <c r="D2613" s="26">
        <v>43677</v>
      </c>
      <c r="E2613" s="16" t="s">
        <v>660</v>
      </c>
      <c r="F2613" s="66"/>
      <c r="G2613" s="17">
        <v>-107988.45</v>
      </c>
      <c r="H2613" s="18">
        <f t="shared" si="40"/>
        <v>-107988.45</v>
      </c>
    </row>
    <row r="2614" spans="2:8" s="13" customFormat="1" hidden="1" x14ac:dyDescent="0.15">
      <c r="B2614" s="15">
        <v>912005</v>
      </c>
      <c r="C2614" s="16" t="s">
        <v>206</v>
      </c>
      <c r="D2614" s="26">
        <v>43677</v>
      </c>
      <c r="E2614" s="16" t="s">
        <v>524</v>
      </c>
      <c r="F2614" s="66">
        <v>21597.690000000002</v>
      </c>
      <c r="G2614" s="17"/>
      <c r="H2614" s="18">
        <f t="shared" si="40"/>
        <v>21597.690000000002</v>
      </c>
    </row>
    <row r="2615" spans="2:8" s="13" customFormat="1" hidden="1" x14ac:dyDescent="0.15">
      <c r="B2615" s="15">
        <v>112001</v>
      </c>
      <c r="C2615" s="16" t="s">
        <v>9</v>
      </c>
      <c r="D2615" s="26">
        <v>43677</v>
      </c>
      <c r="E2615" s="16" t="s">
        <v>524</v>
      </c>
      <c r="F2615" s="66"/>
      <c r="G2615" s="17">
        <v>-21597.69</v>
      </c>
      <c r="H2615" s="18">
        <f t="shared" si="40"/>
        <v>-21597.69</v>
      </c>
    </row>
    <row r="2616" spans="2:8" s="13" customFormat="1" hidden="1" x14ac:dyDescent="0.15">
      <c r="B2616" s="15">
        <v>112001</v>
      </c>
      <c r="C2616" s="16" t="s">
        <v>9</v>
      </c>
      <c r="D2616" s="26">
        <v>43677</v>
      </c>
      <c r="E2616" s="16" t="s">
        <v>1373</v>
      </c>
      <c r="F2616" s="66">
        <v>23075000</v>
      </c>
      <c r="G2616" s="17"/>
      <c r="H2616" s="18">
        <f t="shared" si="40"/>
        <v>23075000</v>
      </c>
    </row>
    <row r="2617" spans="2:8" s="13" customFormat="1" hidden="1" x14ac:dyDescent="0.15">
      <c r="B2617" s="15">
        <v>112002</v>
      </c>
      <c r="C2617" s="16" t="s">
        <v>10</v>
      </c>
      <c r="D2617" s="26">
        <v>43677</v>
      </c>
      <c r="E2617" s="16" t="s">
        <v>1373</v>
      </c>
      <c r="F2617" s="66"/>
      <c r="G2617" s="17">
        <v>-23075000</v>
      </c>
      <c r="H2617" s="18">
        <f t="shared" si="40"/>
        <v>-23075000</v>
      </c>
    </row>
    <row r="2618" spans="2:8" s="13" customFormat="1" hidden="1" x14ac:dyDescent="0.15">
      <c r="B2618" s="15">
        <v>912004</v>
      </c>
      <c r="C2618" s="16" t="s">
        <v>205</v>
      </c>
      <c r="D2618" s="26">
        <v>43656</v>
      </c>
      <c r="E2618" s="16" t="s">
        <v>243</v>
      </c>
      <c r="F2618" s="66">
        <v>2000</v>
      </c>
      <c r="G2618" s="17"/>
      <c r="H2618" s="18">
        <f t="shared" si="40"/>
        <v>2000</v>
      </c>
    </row>
    <row r="2619" spans="2:8" s="13" customFormat="1" hidden="1" x14ac:dyDescent="0.15">
      <c r="B2619" s="15">
        <v>112002</v>
      </c>
      <c r="C2619" s="16" t="s">
        <v>10</v>
      </c>
      <c r="D2619" s="26">
        <v>43656</v>
      </c>
      <c r="E2619" s="16" t="s">
        <v>243</v>
      </c>
      <c r="F2619" s="66"/>
      <c r="G2619" s="17">
        <v>-2000</v>
      </c>
      <c r="H2619" s="18">
        <f t="shared" si="40"/>
        <v>-2000</v>
      </c>
    </row>
    <row r="2620" spans="2:8" s="13" customFormat="1" hidden="1" x14ac:dyDescent="0.15">
      <c r="B2620" s="15">
        <v>112002</v>
      </c>
      <c r="C2620" s="16" t="s">
        <v>10</v>
      </c>
      <c r="D2620" s="26">
        <v>43656</v>
      </c>
      <c r="E2620" s="16" t="s">
        <v>1377</v>
      </c>
      <c r="F2620" s="66">
        <v>10875000</v>
      </c>
      <c r="G2620" s="17"/>
      <c r="H2620" s="18">
        <f t="shared" si="40"/>
        <v>10875000</v>
      </c>
    </row>
    <row r="2621" spans="2:8" s="13" customFormat="1" hidden="1" x14ac:dyDescent="0.15">
      <c r="B2621" s="15">
        <v>122001</v>
      </c>
      <c r="C2621" s="16" t="s">
        <v>18</v>
      </c>
      <c r="D2621" s="26">
        <v>43656</v>
      </c>
      <c r="E2621" s="16" t="s">
        <v>1377</v>
      </c>
      <c r="F2621" s="66"/>
      <c r="G2621" s="17">
        <v>-10875000</v>
      </c>
      <c r="H2621" s="18">
        <f t="shared" si="40"/>
        <v>-10875000</v>
      </c>
    </row>
    <row r="2622" spans="2:8" s="13" customFormat="1" hidden="1" x14ac:dyDescent="0.15">
      <c r="B2622" s="15">
        <v>112002</v>
      </c>
      <c r="C2622" s="16" t="s">
        <v>10</v>
      </c>
      <c r="D2622" s="26">
        <v>43657</v>
      </c>
      <c r="E2622" s="16" t="s">
        <v>1378</v>
      </c>
      <c r="F2622" s="66">
        <v>48395000</v>
      </c>
      <c r="G2622" s="17"/>
      <c r="H2622" s="18">
        <f t="shared" si="40"/>
        <v>48395000</v>
      </c>
    </row>
    <row r="2623" spans="2:8" s="13" customFormat="1" hidden="1" x14ac:dyDescent="0.15">
      <c r="B2623" s="15">
        <v>122001</v>
      </c>
      <c r="C2623" s="16" t="s">
        <v>18</v>
      </c>
      <c r="D2623" s="26">
        <v>43657</v>
      </c>
      <c r="E2623" s="16" t="s">
        <v>1378</v>
      </c>
      <c r="F2623" s="66"/>
      <c r="G2623" s="17">
        <v>-48395000</v>
      </c>
      <c r="H2623" s="18">
        <f t="shared" si="40"/>
        <v>-48395000</v>
      </c>
    </row>
    <row r="2624" spans="2:8" s="13" customFormat="1" hidden="1" x14ac:dyDescent="0.15">
      <c r="B2624" s="15">
        <v>112002</v>
      </c>
      <c r="C2624" s="16" t="s">
        <v>10</v>
      </c>
      <c r="D2624" s="26">
        <v>43658</v>
      </c>
      <c r="E2624" s="16" t="s">
        <v>1379</v>
      </c>
      <c r="F2624" s="66">
        <v>19263125</v>
      </c>
      <c r="G2624" s="17"/>
      <c r="H2624" s="18">
        <f t="shared" si="40"/>
        <v>19263125</v>
      </c>
    </row>
    <row r="2625" spans="2:8" s="13" customFormat="1" hidden="1" x14ac:dyDescent="0.15">
      <c r="B2625" s="15">
        <v>122001</v>
      </c>
      <c r="C2625" s="16" t="s">
        <v>18</v>
      </c>
      <c r="D2625" s="26">
        <v>43658</v>
      </c>
      <c r="E2625" s="16" t="s">
        <v>1379</v>
      </c>
      <c r="F2625" s="66"/>
      <c r="G2625" s="17">
        <v>-19263125</v>
      </c>
      <c r="H2625" s="18">
        <f t="shared" si="40"/>
        <v>-19263125</v>
      </c>
    </row>
    <row r="2626" spans="2:8" s="13" customFormat="1" hidden="1" x14ac:dyDescent="0.15">
      <c r="B2626" s="15">
        <v>112002</v>
      </c>
      <c r="C2626" s="16" t="s">
        <v>10</v>
      </c>
      <c r="D2626" s="26">
        <v>43662</v>
      </c>
      <c r="E2626" s="16" t="s">
        <v>1380</v>
      </c>
      <c r="F2626" s="66">
        <v>25454128</v>
      </c>
      <c r="G2626" s="17"/>
      <c r="H2626" s="18">
        <f t="shared" si="40"/>
        <v>25454128</v>
      </c>
    </row>
    <row r="2627" spans="2:8" s="13" customFormat="1" hidden="1" x14ac:dyDescent="0.15">
      <c r="B2627" s="15">
        <v>122001</v>
      </c>
      <c r="C2627" s="16" t="s">
        <v>18</v>
      </c>
      <c r="D2627" s="26">
        <v>43662</v>
      </c>
      <c r="E2627" s="16" t="s">
        <v>1380</v>
      </c>
      <c r="F2627" s="66"/>
      <c r="G2627" s="17">
        <v>-25454128</v>
      </c>
      <c r="H2627" s="18">
        <f t="shared" si="40"/>
        <v>-25454128</v>
      </c>
    </row>
    <row r="2628" spans="2:8" s="13" customFormat="1" hidden="1" x14ac:dyDescent="0.15">
      <c r="B2628" s="15">
        <v>112002</v>
      </c>
      <c r="C2628" s="16" t="s">
        <v>10</v>
      </c>
      <c r="D2628" s="26">
        <v>43668</v>
      </c>
      <c r="E2628" s="16" t="s">
        <v>902</v>
      </c>
      <c r="F2628" s="66">
        <v>4950000</v>
      </c>
      <c r="G2628" s="17"/>
      <c r="H2628" s="18">
        <f t="shared" si="40"/>
        <v>4950000</v>
      </c>
    </row>
    <row r="2629" spans="2:8" s="13" customFormat="1" hidden="1" x14ac:dyDescent="0.15">
      <c r="B2629" s="15">
        <v>122001</v>
      </c>
      <c r="C2629" s="16" t="s">
        <v>18</v>
      </c>
      <c r="D2629" s="26">
        <v>43668</v>
      </c>
      <c r="E2629" s="16" t="s">
        <v>902</v>
      </c>
      <c r="F2629" s="66"/>
      <c r="G2629" s="17">
        <v>-4950000</v>
      </c>
      <c r="H2629" s="18">
        <f t="shared" si="40"/>
        <v>-4950000</v>
      </c>
    </row>
    <row r="2630" spans="2:8" s="13" customFormat="1" hidden="1" x14ac:dyDescent="0.15">
      <c r="B2630" s="15">
        <v>112002</v>
      </c>
      <c r="C2630" s="16" t="s">
        <v>10</v>
      </c>
      <c r="D2630" s="26">
        <v>43669</v>
      </c>
      <c r="E2630" s="16" t="s">
        <v>902</v>
      </c>
      <c r="F2630" s="66">
        <v>41416250</v>
      </c>
      <c r="G2630" s="17"/>
      <c r="H2630" s="18">
        <f t="shared" si="40"/>
        <v>41416250</v>
      </c>
    </row>
    <row r="2631" spans="2:8" s="13" customFormat="1" hidden="1" x14ac:dyDescent="0.15">
      <c r="B2631" s="15">
        <v>122001</v>
      </c>
      <c r="C2631" s="16" t="s">
        <v>18</v>
      </c>
      <c r="D2631" s="26">
        <v>43669</v>
      </c>
      <c r="E2631" s="16" t="s">
        <v>902</v>
      </c>
      <c r="F2631" s="66"/>
      <c r="G2631" s="17">
        <v>-41416250</v>
      </c>
      <c r="H2631" s="18">
        <f t="shared" si="40"/>
        <v>-41416250</v>
      </c>
    </row>
    <row r="2632" spans="2:8" s="13" customFormat="1" hidden="1" x14ac:dyDescent="0.15">
      <c r="B2632" s="15">
        <v>112002</v>
      </c>
      <c r="C2632" s="16" t="s">
        <v>10</v>
      </c>
      <c r="D2632" s="26">
        <v>43671</v>
      </c>
      <c r="E2632" s="16" t="s">
        <v>1381</v>
      </c>
      <c r="F2632" s="66">
        <v>43499401</v>
      </c>
      <c r="G2632" s="17"/>
      <c r="H2632" s="18">
        <f t="shared" si="40"/>
        <v>43499401</v>
      </c>
    </row>
    <row r="2633" spans="2:8" s="13" customFormat="1" hidden="1" x14ac:dyDescent="0.15">
      <c r="B2633" s="15">
        <v>122001</v>
      </c>
      <c r="C2633" s="16" t="s">
        <v>18</v>
      </c>
      <c r="D2633" s="26">
        <v>43671</v>
      </c>
      <c r="E2633" s="16" t="s">
        <v>1381</v>
      </c>
      <c r="F2633" s="66"/>
      <c r="G2633" s="17">
        <v>-43499401</v>
      </c>
      <c r="H2633" s="18">
        <f t="shared" si="40"/>
        <v>-43499401</v>
      </c>
    </row>
    <row r="2634" spans="2:8" s="13" customFormat="1" hidden="1" x14ac:dyDescent="0.15">
      <c r="B2634" s="15">
        <v>112002</v>
      </c>
      <c r="C2634" s="16" t="s">
        <v>10</v>
      </c>
      <c r="D2634" s="26">
        <v>43672</v>
      </c>
      <c r="E2634" s="16" t="s">
        <v>1382</v>
      </c>
      <c r="F2634" s="66">
        <v>4620000</v>
      </c>
      <c r="G2634" s="17"/>
      <c r="H2634" s="18">
        <f t="shared" si="40"/>
        <v>4620000</v>
      </c>
    </row>
    <row r="2635" spans="2:8" s="13" customFormat="1" hidden="1" x14ac:dyDescent="0.15">
      <c r="B2635" s="15">
        <v>122001</v>
      </c>
      <c r="C2635" s="16" t="s">
        <v>18</v>
      </c>
      <c r="D2635" s="26">
        <v>43672</v>
      </c>
      <c r="E2635" s="16" t="s">
        <v>1382</v>
      </c>
      <c r="F2635" s="66"/>
      <c r="G2635" s="17">
        <v>-4620000</v>
      </c>
      <c r="H2635" s="18">
        <f t="shared" si="40"/>
        <v>-4620000</v>
      </c>
    </row>
    <row r="2636" spans="2:8" s="13" customFormat="1" hidden="1" x14ac:dyDescent="0.15">
      <c r="B2636" s="15">
        <v>112002</v>
      </c>
      <c r="C2636" s="16" t="s">
        <v>10</v>
      </c>
      <c r="D2636" s="26">
        <v>43675</v>
      </c>
      <c r="E2636" s="16" t="s">
        <v>902</v>
      </c>
      <c r="F2636" s="66">
        <v>73244000</v>
      </c>
      <c r="G2636" s="17"/>
      <c r="H2636" s="18">
        <f t="shared" si="40"/>
        <v>73244000</v>
      </c>
    </row>
    <row r="2637" spans="2:8" s="13" customFormat="1" hidden="1" x14ac:dyDescent="0.15">
      <c r="B2637" s="15">
        <v>122001</v>
      </c>
      <c r="C2637" s="16" t="s">
        <v>18</v>
      </c>
      <c r="D2637" s="26">
        <v>43675</v>
      </c>
      <c r="E2637" s="16" t="s">
        <v>902</v>
      </c>
      <c r="F2637" s="66"/>
      <c r="G2637" s="17">
        <v>-73244000</v>
      </c>
      <c r="H2637" s="18">
        <f t="shared" si="40"/>
        <v>-73244000</v>
      </c>
    </row>
    <row r="2638" spans="2:8" s="13" customFormat="1" hidden="1" x14ac:dyDescent="0.15">
      <c r="B2638" s="15">
        <v>112002</v>
      </c>
      <c r="C2638" s="16" t="s">
        <v>10</v>
      </c>
      <c r="D2638" s="26">
        <v>43677</v>
      </c>
      <c r="E2638" s="16" t="s">
        <v>902</v>
      </c>
      <c r="F2638" s="66">
        <v>23075000</v>
      </c>
      <c r="G2638" s="17"/>
      <c r="H2638" s="18">
        <f t="shared" si="40"/>
        <v>23075000</v>
      </c>
    </row>
    <row r="2639" spans="2:8" s="13" customFormat="1" hidden="1" x14ac:dyDescent="0.15">
      <c r="B2639" s="15">
        <v>122001</v>
      </c>
      <c r="C2639" s="16" t="s">
        <v>18</v>
      </c>
      <c r="D2639" s="26">
        <v>43677</v>
      </c>
      <c r="E2639" s="16" t="s">
        <v>902</v>
      </c>
      <c r="F2639" s="66"/>
      <c r="G2639" s="17">
        <v>-23075000</v>
      </c>
      <c r="H2639" s="18">
        <f t="shared" si="40"/>
        <v>-23075000</v>
      </c>
    </row>
    <row r="2640" spans="2:8" s="13" customFormat="1" hidden="1" x14ac:dyDescent="0.15">
      <c r="B2640" s="15">
        <v>912004</v>
      </c>
      <c r="C2640" s="16" t="s">
        <v>205</v>
      </c>
      <c r="D2640" s="26">
        <v>43677</v>
      </c>
      <c r="E2640" s="16" t="s">
        <v>243</v>
      </c>
      <c r="F2640" s="66">
        <v>25000</v>
      </c>
      <c r="G2640" s="17"/>
      <c r="H2640" s="18">
        <f t="shared" si="40"/>
        <v>25000</v>
      </c>
    </row>
    <row r="2641" spans="2:10" s="13" customFormat="1" hidden="1" x14ac:dyDescent="0.15">
      <c r="B2641" s="15">
        <v>112002</v>
      </c>
      <c r="C2641" s="16" t="s">
        <v>10</v>
      </c>
      <c r="D2641" s="26">
        <v>43677</v>
      </c>
      <c r="E2641" s="16" t="s">
        <v>243</v>
      </c>
      <c r="F2641" s="66"/>
      <c r="G2641" s="17">
        <v>-25000</v>
      </c>
      <c r="H2641" s="18">
        <f t="shared" si="40"/>
        <v>-25000</v>
      </c>
    </row>
    <row r="2642" spans="2:10" s="13" customFormat="1" hidden="1" x14ac:dyDescent="0.15">
      <c r="B2642" s="15">
        <v>112002</v>
      </c>
      <c r="C2642" s="16" t="s">
        <v>10</v>
      </c>
      <c r="D2642" s="26">
        <v>43677</v>
      </c>
      <c r="E2642" s="16" t="s">
        <v>660</v>
      </c>
      <c r="F2642" s="66">
        <v>2054.79</v>
      </c>
      <c r="G2642" s="17"/>
      <c r="H2642" s="18">
        <f t="shared" si="40"/>
        <v>2054.79</v>
      </c>
    </row>
    <row r="2643" spans="2:10" s="13" customFormat="1" hidden="1" x14ac:dyDescent="0.15">
      <c r="B2643" s="15">
        <v>911001</v>
      </c>
      <c r="C2643" s="16" t="s">
        <v>197</v>
      </c>
      <c r="D2643" s="26">
        <v>43677</v>
      </c>
      <c r="E2643" s="16" t="s">
        <v>660</v>
      </c>
      <c r="F2643" s="66"/>
      <c r="G2643" s="17">
        <v>-2054.79</v>
      </c>
      <c r="H2643" s="18">
        <f t="shared" si="40"/>
        <v>-2054.79</v>
      </c>
    </row>
    <row r="2644" spans="2:10" s="13" customFormat="1" hidden="1" x14ac:dyDescent="0.15">
      <c r="B2644" s="15">
        <v>912005</v>
      </c>
      <c r="C2644" s="16" t="s">
        <v>206</v>
      </c>
      <c r="D2644" s="26">
        <v>43677</v>
      </c>
      <c r="E2644" s="16" t="s">
        <v>524</v>
      </c>
      <c r="F2644" s="66">
        <v>410.95800000000003</v>
      </c>
      <c r="G2644" s="17"/>
      <c r="H2644" s="18">
        <f t="shared" si="40"/>
        <v>410.95800000000003</v>
      </c>
    </row>
    <row r="2645" spans="2:10" s="13" customFormat="1" hidden="1" x14ac:dyDescent="0.15">
      <c r="B2645" s="15">
        <v>112002</v>
      </c>
      <c r="C2645" s="16" t="s">
        <v>10</v>
      </c>
      <c r="D2645" s="26">
        <v>43677</v>
      </c>
      <c r="E2645" s="16" t="s">
        <v>524</v>
      </c>
      <c r="F2645" s="66"/>
      <c r="G2645" s="17">
        <v>-410.95800000000003</v>
      </c>
      <c r="H2645" s="18">
        <f t="shared" si="40"/>
        <v>-410.95800000000003</v>
      </c>
    </row>
    <row r="2646" spans="2:10" s="13" customFormat="1" hidden="1" x14ac:dyDescent="0.15">
      <c r="B2646" s="15">
        <v>912004</v>
      </c>
      <c r="C2646" s="16" t="s">
        <v>205</v>
      </c>
      <c r="D2646" s="26">
        <v>43677</v>
      </c>
      <c r="E2646" s="16" t="s">
        <v>243</v>
      </c>
      <c r="F2646" s="66">
        <v>6000</v>
      </c>
      <c r="G2646" s="17"/>
      <c r="H2646" s="18">
        <f t="shared" si="40"/>
        <v>6000</v>
      </c>
    </row>
    <row r="2647" spans="2:10" s="13" customFormat="1" hidden="1" x14ac:dyDescent="0.15">
      <c r="B2647" s="15">
        <v>112002</v>
      </c>
      <c r="C2647" s="16" t="s">
        <v>10</v>
      </c>
      <c r="D2647" s="26">
        <v>43677</v>
      </c>
      <c r="E2647" s="16" t="s">
        <v>243</v>
      </c>
      <c r="F2647" s="66"/>
      <c r="G2647" s="17">
        <v>-6000</v>
      </c>
      <c r="H2647" s="18">
        <f t="shared" si="40"/>
        <v>-6000</v>
      </c>
    </row>
    <row r="2648" spans="2:10" s="13" customFormat="1" hidden="1" x14ac:dyDescent="0.15">
      <c r="B2648" s="15">
        <v>112004</v>
      </c>
      <c r="C2648" s="16" t="s">
        <v>402</v>
      </c>
      <c r="D2648" s="26">
        <v>43663</v>
      </c>
      <c r="E2648" s="16" t="s">
        <v>1384</v>
      </c>
      <c r="F2648" s="66">
        <v>3905720</v>
      </c>
      <c r="G2648" s="17"/>
      <c r="H2648" s="18">
        <f t="shared" si="40"/>
        <v>3905720</v>
      </c>
    </row>
    <row r="2649" spans="2:10" s="13" customFormat="1" hidden="1" x14ac:dyDescent="0.15">
      <c r="B2649" s="15">
        <v>122001</v>
      </c>
      <c r="C2649" s="16" t="s">
        <v>18</v>
      </c>
      <c r="D2649" s="26">
        <v>43663</v>
      </c>
      <c r="E2649" s="16" t="s">
        <v>1384</v>
      </c>
      <c r="F2649" s="66"/>
      <c r="G2649" s="17">
        <v>-3905720</v>
      </c>
      <c r="H2649" s="18">
        <f t="shared" si="40"/>
        <v>-3905720</v>
      </c>
    </row>
    <row r="2650" spans="2:10" s="13" customFormat="1" hidden="1" x14ac:dyDescent="0.15">
      <c r="B2650" s="15">
        <v>112004</v>
      </c>
      <c r="C2650" s="16" t="s">
        <v>402</v>
      </c>
      <c r="D2650" s="26">
        <v>43671</v>
      </c>
      <c r="E2650" s="16" t="s">
        <v>1385</v>
      </c>
      <c r="F2650" s="66">
        <v>414782802</v>
      </c>
      <c r="G2650" s="17"/>
      <c r="H2650" s="18">
        <f t="shared" si="40"/>
        <v>414782802</v>
      </c>
    </row>
    <row r="2651" spans="2:10" s="13" customFormat="1" hidden="1" x14ac:dyDescent="0.15">
      <c r="B2651" s="15">
        <v>122001</v>
      </c>
      <c r="C2651" s="16" t="s">
        <v>18</v>
      </c>
      <c r="D2651" s="26">
        <v>43671</v>
      </c>
      <c r="E2651" s="16" t="s">
        <v>1385</v>
      </c>
      <c r="F2651" s="66"/>
      <c r="G2651" s="17">
        <v>-414782802</v>
      </c>
      <c r="H2651" s="18">
        <f t="shared" si="40"/>
        <v>-414782802</v>
      </c>
    </row>
    <row r="2652" spans="2:10" s="13" customFormat="1" hidden="1" x14ac:dyDescent="0.15">
      <c r="B2652" s="15">
        <v>912004</v>
      </c>
      <c r="C2652" s="16" t="s">
        <v>205</v>
      </c>
      <c r="D2652" s="26">
        <v>43677</v>
      </c>
      <c r="E2652" s="16" t="s">
        <v>1318</v>
      </c>
      <c r="F2652" s="66">
        <v>70130</v>
      </c>
      <c r="G2652" s="17"/>
      <c r="H2652" s="18">
        <f t="shared" si="40"/>
        <v>70130</v>
      </c>
    </row>
    <row r="2653" spans="2:10" s="13" customFormat="1" hidden="1" x14ac:dyDescent="0.15">
      <c r="B2653" s="15">
        <v>112004</v>
      </c>
      <c r="C2653" s="16" t="s">
        <v>402</v>
      </c>
      <c r="D2653" s="26">
        <v>43677</v>
      </c>
      <c r="E2653" s="16" t="s">
        <v>1318</v>
      </c>
      <c r="F2653" s="66"/>
      <c r="G2653" s="17">
        <v>-70130</v>
      </c>
      <c r="H2653" s="18">
        <f t="shared" si="40"/>
        <v>-70130</v>
      </c>
    </row>
    <row r="2654" spans="2:10" s="13" customFormat="1" hidden="1" x14ac:dyDescent="0.15">
      <c r="B2654" s="15">
        <v>112004</v>
      </c>
      <c r="C2654" s="16" t="s">
        <v>402</v>
      </c>
      <c r="D2654" s="26">
        <v>43677</v>
      </c>
      <c r="E2654" s="16" t="s">
        <v>198</v>
      </c>
      <c r="F2654" s="66">
        <v>723684</v>
      </c>
      <c r="G2654" s="17"/>
      <c r="H2654" s="18">
        <f t="shared" si="40"/>
        <v>723684</v>
      </c>
    </row>
    <row r="2655" spans="2:10" s="13" customFormat="1" hidden="1" x14ac:dyDescent="0.15">
      <c r="B2655" s="15">
        <v>911002</v>
      </c>
      <c r="C2655" s="16" t="s">
        <v>198</v>
      </c>
      <c r="D2655" s="26">
        <v>43677</v>
      </c>
      <c r="E2655" s="16" t="s">
        <v>198</v>
      </c>
      <c r="F2655" s="66"/>
      <c r="G2655" s="17">
        <v>-723684</v>
      </c>
      <c r="H2655" s="18">
        <f t="shared" si="40"/>
        <v>-723684</v>
      </c>
      <c r="J2655" s="58">
        <f>30926*'USD Rate BI'!F2</f>
        <v>433768076</v>
      </c>
    </row>
    <row r="2656" spans="2:10" s="13" customFormat="1" hidden="1" x14ac:dyDescent="0.15">
      <c r="B2656" s="15">
        <v>811029</v>
      </c>
      <c r="C2656" s="16" t="s">
        <v>167</v>
      </c>
      <c r="D2656" s="26">
        <v>43677</v>
      </c>
      <c r="E2656" s="16" t="s">
        <v>1390</v>
      </c>
      <c r="F2656" s="66">
        <v>0</v>
      </c>
      <c r="G2656" s="17"/>
      <c r="H2656" s="18">
        <f t="shared" ref="H2656:H2719" si="41">F2656+G2656</f>
        <v>0</v>
      </c>
    </row>
    <row r="2657" spans="2:10" s="13" customFormat="1" hidden="1" x14ac:dyDescent="0.15">
      <c r="B2657" s="15">
        <v>811032</v>
      </c>
      <c r="C2657" s="16" t="s">
        <v>170</v>
      </c>
      <c r="D2657" s="26">
        <v>43677</v>
      </c>
      <c r="E2657" s="16" t="s">
        <v>1390</v>
      </c>
      <c r="F2657" s="66">
        <v>27303179.895833332</v>
      </c>
      <c r="G2657" s="17"/>
      <c r="H2657" s="18">
        <f t="shared" si="41"/>
        <v>27303179.895833332</v>
      </c>
      <c r="J2657" s="58"/>
    </row>
    <row r="2658" spans="2:10" s="13" customFormat="1" hidden="1" x14ac:dyDescent="0.15">
      <c r="B2658" s="15">
        <v>811033</v>
      </c>
      <c r="C2658" s="16" t="s">
        <v>171</v>
      </c>
      <c r="D2658" s="26">
        <v>43677</v>
      </c>
      <c r="E2658" s="16" t="s">
        <v>1390</v>
      </c>
      <c r="F2658" s="66">
        <v>7430395.833333333</v>
      </c>
      <c r="G2658" s="17"/>
      <c r="H2658" s="18">
        <f t="shared" si="41"/>
        <v>7430395.833333333</v>
      </c>
    </row>
    <row r="2659" spans="2:10" s="13" customFormat="1" hidden="1" x14ac:dyDescent="0.15">
      <c r="B2659" s="15">
        <v>611029</v>
      </c>
      <c r="C2659" s="16" t="s">
        <v>167</v>
      </c>
      <c r="D2659" s="26">
        <v>43677</v>
      </c>
      <c r="E2659" s="16" t="s">
        <v>1390</v>
      </c>
      <c r="F2659" s="66">
        <v>0</v>
      </c>
      <c r="G2659" s="17"/>
      <c r="H2659" s="18">
        <f t="shared" si="41"/>
        <v>0</v>
      </c>
    </row>
    <row r="2660" spans="2:10" s="13" customFormat="1" hidden="1" x14ac:dyDescent="0.15">
      <c r="B2660" s="15">
        <v>611030</v>
      </c>
      <c r="C2660" s="16" t="s">
        <v>168</v>
      </c>
      <c r="D2660" s="26">
        <v>43677</v>
      </c>
      <c r="E2660" s="16" t="s">
        <v>1390</v>
      </c>
      <c r="F2660" s="66">
        <v>4275125</v>
      </c>
      <c r="G2660" s="17"/>
      <c r="H2660" s="18">
        <f t="shared" si="41"/>
        <v>4275125</v>
      </c>
    </row>
    <row r="2661" spans="2:10" s="13" customFormat="1" hidden="1" x14ac:dyDescent="0.15">
      <c r="B2661" s="15">
        <v>611032</v>
      </c>
      <c r="C2661" s="16" t="s">
        <v>170</v>
      </c>
      <c r="D2661" s="26">
        <v>43677</v>
      </c>
      <c r="E2661" s="16" t="s">
        <v>1390</v>
      </c>
      <c r="F2661" s="66">
        <v>0</v>
      </c>
      <c r="G2661" s="17"/>
      <c r="H2661" s="18">
        <f t="shared" si="41"/>
        <v>0</v>
      </c>
    </row>
    <row r="2662" spans="2:10" s="13" customFormat="1" hidden="1" x14ac:dyDescent="0.15">
      <c r="B2662" s="15">
        <v>611033</v>
      </c>
      <c r="C2662" s="16" t="s">
        <v>171</v>
      </c>
      <c r="D2662" s="26">
        <v>43677</v>
      </c>
      <c r="E2662" s="16" t="s">
        <v>1390</v>
      </c>
      <c r="F2662" s="66">
        <v>2907196.9696969786</v>
      </c>
      <c r="G2662" s="17"/>
      <c r="H2662" s="18">
        <f t="shared" si="41"/>
        <v>2907196.9696969786</v>
      </c>
    </row>
    <row r="2663" spans="2:10" s="13" customFormat="1" hidden="1" x14ac:dyDescent="0.15">
      <c r="B2663" s="15">
        <v>171001</v>
      </c>
      <c r="C2663" s="16" t="s">
        <v>65</v>
      </c>
      <c r="D2663" s="26">
        <v>43677</v>
      </c>
      <c r="E2663" s="16" t="s">
        <v>1390</v>
      </c>
      <c r="F2663" s="66"/>
      <c r="G2663" s="17">
        <v>0</v>
      </c>
      <c r="H2663" s="18">
        <f t="shared" si="41"/>
        <v>0</v>
      </c>
    </row>
    <row r="2664" spans="2:10" s="13" customFormat="1" hidden="1" x14ac:dyDescent="0.15">
      <c r="B2664" s="15">
        <v>173001</v>
      </c>
      <c r="C2664" s="16" t="s">
        <v>71</v>
      </c>
      <c r="D2664" s="26">
        <v>43677</v>
      </c>
      <c r="E2664" s="16" t="s">
        <v>1390</v>
      </c>
      <c r="F2664" s="66"/>
      <c r="G2664" s="17">
        <v>-27303179.895833332</v>
      </c>
      <c r="H2664" s="18">
        <f t="shared" si="41"/>
        <v>-27303179.895833332</v>
      </c>
    </row>
    <row r="2665" spans="2:10" s="13" customFormat="1" hidden="1" x14ac:dyDescent="0.15">
      <c r="B2665" s="15">
        <v>175001</v>
      </c>
      <c r="C2665" s="16" t="s">
        <v>75</v>
      </c>
      <c r="D2665" s="26">
        <v>43677</v>
      </c>
      <c r="E2665" s="16" t="s">
        <v>1390</v>
      </c>
      <c r="F2665" s="66"/>
      <c r="G2665" s="17">
        <v>-7430395.833333333</v>
      </c>
      <c r="H2665" s="18">
        <f t="shared" si="41"/>
        <v>-7430395.833333333</v>
      </c>
    </row>
    <row r="2666" spans="2:10" s="13" customFormat="1" hidden="1" x14ac:dyDescent="0.15">
      <c r="B2666" s="15">
        <v>171002</v>
      </c>
      <c r="C2666" s="16" t="s">
        <v>66</v>
      </c>
      <c r="D2666" s="26">
        <v>43677</v>
      </c>
      <c r="E2666" s="16" t="s">
        <v>1390</v>
      </c>
      <c r="F2666" s="66"/>
      <c r="G2666" s="17">
        <v>0</v>
      </c>
      <c r="H2666" s="18">
        <f t="shared" si="41"/>
        <v>0</v>
      </c>
    </row>
    <row r="2667" spans="2:10" s="13" customFormat="1" hidden="1" x14ac:dyDescent="0.15">
      <c r="B2667" s="15">
        <v>172002</v>
      </c>
      <c r="C2667" s="16" t="s">
        <v>69</v>
      </c>
      <c r="D2667" s="26">
        <v>43677</v>
      </c>
      <c r="E2667" s="16" t="s">
        <v>1390</v>
      </c>
      <c r="F2667" s="66"/>
      <c r="G2667" s="17">
        <v>-4275125</v>
      </c>
      <c r="H2667" s="18">
        <f t="shared" si="41"/>
        <v>-4275125</v>
      </c>
    </row>
    <row r="2668" spans="2:10" s="13" customFormat="1" hidden="1" x14ac:dyDescent="0.15">
      <c r="B2668" s="15">
        <v>173002</v>
      </c>
      <c r="C2668" s="16" t="s">
        <v>72</v>
      </c>
      <c r="D2668" s="26">
        <v>43677</v>
      </c>
      <c r="E2668" s="16" t="s">
        <v>1390</v>
      </c>
      <c r="F2668" s="66"/>
      <c r="G2668" s="17">
        <v>0</v>
      </c>
      <c r="H2668" s="18">
        <f t="shared" si="41"/>
        <v>0</v>
      </c>
    </row>
    <row r="2669" spans="2:10" s="13" customFormat="1" hidden="1" x14ac:dyDescent="0.15">
      <c r="B2669" s="15">
        <v>175002</v>
      </c>
      <c r="C2669" s="16" t="s">
        <v>76</v>
      </c>
      <c r="D2669" s="26">
        <v>43677</v>
      </c>
      <c r="E2669" s="16" t="s">
        <v>1390</v>
      </c>
      <c r="F2669" s="66"/>
      <c r="G2669" s="17">
        <v>-2907196.9696969786</v>
      </c>
      <c r="H2669" s="18">
        <f t="shared" si="41"/>
        <v>-2907196.9696969786</v>
      </c>
    </row>
    <row r="2670" spans="2:10" s="13" customFormat="1" hidden="1" x14ac:dyDescent="0.15">
      <c r="B2670" s="15">
        <v>611023</v>
      </c>
      <c r="C2670" s="16" t="s">
        <v>161</v>
      </c>
      <c r="D2670" s="26">
        <v>43677</v>
      </c>
      <c r="E2670" s="16" t="s">
        <v>384</v>
      </c>
      <c r="F2670" s="66">
        <v>16666666.666666666</v>
      </c>
      <c r="G2670" s="17"/>
      <c r="H2670" s="18">
        <f t="shared" si="41"/>
        <v>16666666.666666666</v>
      </c>
    </row>
    <row r="2671" spans="2:10" s="13" customFormat="1" hidden="1" x14ac:dyDescent="0.15">
      <c r="B2671" s="15">
        <v>142003</v>
      </c>
      <c r="C2671" s="16" t="s">
        <v>41</v>
      </c>
      <c r="D2671" s="26">
        <v>43677</v>
      </c>
      <c r="E2671" s="16" t="s">
        <v>384</v>
      </c>
      <c r="F2671" s="66"/>
      <c r="G2671" s="17">
        <v>-16666666.6666667</v>
      </c>
      <c r="H2671" s="18">
        <f t="shared" si="41"/>
        <v>-16666666.6666667</v>
      </c>
    </row>
    <row r="2672" spans="2:10" s="13" customFormat="1" hidden="1" x14ac:dyDescent="0.15">
      <c r="B2672" s="15">
        <v>122001</v>
      </c>
      <c r="C2672" s="16" t="s">
        <v>18</v>
      </c>
      <c r="D2672" s="26">
        <v>43677</v>
      </c>
      <c r="E2672" s="16" t="s">
        <v>1386</v>
      </c>
      <c r="F2672" s="66">
        <v>2032683123.9000001</v>
      </c>
      <c r="G2672" s="17"/>
      <c r="H2672" s="18">
        <f t="shared" si="41"/>
        <v>2032683123.9000001</v>
      </c>
    </row>
    <row r="2673" spans="2:10" s="13" customFormat="1" hidden="1" x14ac:dyDescent="0.15">
      <c r="B2673" s="15">
        <v>214005</v>
      </c>
      <c r="C2673" s="16" t="s">
        <v>94</v>
      </c>
      <c r="D2673" s="26">
        <v>43677</v>
      </c>
      <c r="E2673" s="16" t="s">
        <v>663</v>
      </c>
      <c r="F2673" s="66"/>
      <c r="G2673" s="17">
        <v>-184789374.90000001</v>
      </c>
      <c r="H2673" s="18">
        <f t="shared" si="41"/>
        <v>-184789374.90000001</v>
      </c>
    </row>
    <row r="2674" spans="2:10" s="13" customFormat="1" hidden="1" x14ac:dyDescent="0.15">
      <c r="B2674" s="15">
        <v>411003</v>
      </c>
      <c r="C2674" s="16" t="s">
        <v>120</v>
      </c>
      <c r="D2674" s="26">
        <v>43677</v>
      </c>
      <c r="E2674" s="16" t="s">
        <v>1386</v>
      </c>
      <c r="F2674" s="66"/>
      <c r="G2674" s="17">
        <v>-1847893749</v>
      </c>
      <c r="H2674" s="18">
        <f t="shared" si="41"/>
        <v>-1847893749</v>
      </c>
      <c r="I2674" s="62"/>
      <c r="J2674" s="54">
        <f>G2674+I2674</f>
        <v>-1847893749</v>
      </c>
    </row>
    <row r="2675" spans="2:10" s="13" customFormat="1" hidden="1" x14ac:dyDescent="0.15">
      <c r="B2675" s="15">
        <v>511001</v>
      </c>
      <c r="C2675" s="16" t="s">
        <v>134</v>
      </c>
      <c r="D2675" s="26">
        <v>43677</v>
      </c>
      <c r="E2675" s="16" t="s">
        <v>1387</v>
      </c>
      <c r="F2675" s="66">
        <v>1174486836</v>
      </c>
      <c r="G2675" s="17"/>
      <c r="H2675" s="18">
        <f t="shared" si="41"/>
        <v>1174486836</v>
      </c>
    </row>
    <row r="2676" spans="2:10" s="13" customFormat="1" hidden="1" x14ac:dyDescent="0.15">
      <c r="B2676" s="15">
        <v>136001</v>
      </c>
      <c r="C2676" s="16" t="s">
        <v>29</v>
      </c>
      <c r="D2676" s="26">
        <v>43677</v>
      </c>
      <c r="E2676" s="16" t="s">
        <v>1387</v>
      </c>
      <c r="F2676" s="66"/>
      <c r="G2676" s="17">
        <v>-1174486836</v>
      </c>
      <c r="H2676" s="18">
        <f t="shared" si="41"/>
        <v>-1174486836</v>
      </c>
    </row>
    <row r="2677" spans="2:10" s="13" customFormat="1" hidden="1" x14ac:dyDescent="0.15">
      <c r="B2677" s="15">
        <v>136001</v>
      </c>
      <c r="C2677" s="16" t="s">
        <v>29</v>
      </c>
      <c r="D2677" s="26">
        <v>43677</v>
      </c>
      <c r="E2677" s="16" t="s">
        <v>1388</v>
      </c>
      <c r="F2677" s="66">
        <v>3470482948</v>
      </c>
      <c r="G2677" s="17"/>
      <c r="H2677" s="18">
        <f t="shared" si="41"/>
        <v>3470482948</v>
      </c>
    </row>
    <row r="2678" spans="2:10" s="13" customFormat="1" hidden="1" x14ac:dyDescent="0.15">
      <c r="B2678" s="15">
        <v>212001</v>
      </c>
      <c r="C2678" s="16" t="s">
        <v>85</v>
      </c>
      <c r="D2678" s="26">
        <v>43677</v>
      </c>
      <c r="E2678" s="16" t="s">
        <v>1388</v>
      </c>
      <c r="F2678" s="66"/>
      <c r="G2678" s="17">
        <v>-3470482948</v>
      </c>
      <c r="H2678" s="18">
        <f t="shared" si="41"/>
        <v>-3470482948</v>
      </c>
    </row>
    <row r="2679" spans="2:10" s="13" customFormat="1" hidden="1" x14ac:dyDescent="0.15">
      <c r="B2679" s="15">
        <v>711005</v>
      </c>
      <c r="C2679" s="16" t="s">
        <v>144</v>
      </c>
      <c r="D2679" s="26">
        <v>43678</v>
      </c>
      <c r="E2679" s="16" t="s">
        <v>535</v>
      </c>
      <c r="F2679" s="66">
        <v>12231000</v>
      </c>
      <c r="G2679" s="17"/>
      <c r="H2679" s="18">
        <f t="shared" si="41"/>
        <v>12231000</v>
      </c>
    </row>
    <row r="2680" spans="2:10" s="13" customFormat="1" hidden="1" x14ac:dyDescent="0.15">
      <c r="B2680" s="15">
        <v>112003</v>
      </c>
      <c r="C2680" s="16" t="s">
        <v>11</v>
      </c>
      <c r="D2680" s="26">
        <v>43678</v>
      </c>
      <c r="E2680" s="16" t="s">
        <v>535</v>
      </c>
      <c r="F2680" s="66"/>
      <c r="G2680" s="17">
        <v>-12231000</v>
      </c>
      <c r="H2680" s="18">
        <f t="shared" si="41"/>
        <v>-12231000</v>
      </c>
    </row>
    <row r="2681" spans="2:10" s="13" customFormat="1" hidden="1" x14ac:dyDescent="0.15">
      <c r="B2681" s="15">
        <v>912004</v>
      </c>
      <c r="C2681" s="16" t="s">
        <v>205</v>
      </c>
      <c r="D2681" s="26">
        <v>43678</v>
      </c>
      <c r="E2681" s="16" t="s">
        <v>227</v>
      </c>
      <c r="F2681" s="66">
        <v>5000</v>
      </c>
      <c r="G2681" s="17"/>
      <c r="H2681" s="18">
        <f t="shared" si="41"/>
        <v>5000</v>
      </c>
    </row>
    <row r="2682" spans="2:10" s="13" customFormat="1" hidden="1" x14ac:dyDescent="0.15">
      <c r="B2682" s="15">
        <v>112003</v>
      </c>
      <c r="C2682" s="16" t="s">
        <v>11</v>
      </c>
      <c r="D2682" s="26">
        <v>43678</v>
      </c>
      <c r="E2682" s="16" t="s">
        <v>227</v>
      </c>
      <c r="F2682" s="66"/>
      <c r="G2682" s="17">
        <v>-5000</v>
      </c>
      <c r="H2682" s="18">
        <f t="shared" si="41"/>
        <v>-5000</v>
      </c>
    </row>
    <row r="2683" spans="2:10" s="13" customFormat="1" hidden="1" x14ac:dyDescent="0.15">
      <c r="B2683" s="15">
        <v>711005</v>
      </c>
      <c r="C2683" s="16" t="s">
        <v>144</v>
      </c>
      <c r="D2683" s="26">
        <v>43678</v>
      </c>
      <c r="E2683" s="16" t="s">
        <v>1391</v>
      </c>
      <c r="F2683" s="66">
        <v>1677420</v>
      </c>
      <c r="G2683" s="17"/>
      <c r="H2683" s="18">
        <f t="shared" si="41"/>
        <v>1677420</v>
      </c>
    </row>
    <row r="2684" spans="2:10" s="13" customFormat="1" hidden="1" x14ac:dyDescent="0.15">
      <c r="B2684" s="15">
        <v>112003</v>
      </c>
      <c r="C2684" s="16" t="s">
        <v>11</v>
      </c>
      <c r="D2684" s="26">
        <v>43678</v>
      </c>
      <c r="E2684" s="16" t="s">
        <v>1391</v>
      </c>
      <c r="F2684" s="66"/>
      <c r="G2684" s="17">
        <v>-1677420</v>
      </c>
      <c r="H2684" s="18">
        <f t="shared" si="41"/>
        <v>-1677420</v>
      </c>
    </row>
    <row r="2685" spans="2:10" s="13" customFormat="1" hidden="1" x14ac:dyDescent="0.15">
      <c r="B2685" s="15">
        <v>912004</v>
      </c>
      <c r="C2685" s="16" t="s">
        <v>205</v>
      </c>
      <c r="D2685" s="26">
        <v>43678</v>
      </c>
      <c r="E2685" s="16" t="s">
        <v>227</v>
      </c>
      <c r="F2685" s="66">
        <v>5000</v>
      </c>
      <c r="G2685" s="17"/>
      <c r="H2685" s="18">
        <f t="shared" si="41"/>
        <v>5000</v>
      </c>
      <c r="I2685" s="58"/>
    </row>
    <row r="2686" spans="2:10" s="13" customFormat="1" hidden="1" x14ac:dyDescent="0.15">
      <c r="B2686" s="15">
        <v>112003</v>
      </c>
      <c r="C2686" s="16" t="s">
        <v>11</v>
      </c>
      <c r="D2686" s="26">
        <v>43678</v>
      </c>
      <c r="E2686" s="16" t="s">
        <v>227</v>
      </c>
      <c r="F2686" s="66"/>
      <c r="G2686" s="17">
        <v>-5000</v>
      </c>
      <c r="H2686" s="18">
        <f t="shared" si="41"/>
        <v>-5000</v>
      </c>
    </row>
    <row r="2687" spans="2:10" s="13" customFormat="1" hidden="1" x14ac:dyDescent="0.15">
      <c r="B2687" s="15">
        <v>711005</v>
      </c>
      <c r="C2687" s="16" t="s">
        <v>144</v>
      </c>
      <c r="D2687" s="26">
        <v>43678</v>
      </c>
      <c r="E2687" s="16" t="s">
        <v>1391</v>
      </c>
      <c r="F2687" s="66">
        <v>2670970</v>
      </c>
      <c r="G2687" s="17"/>
      <c r="H2687" s="18">
        <f t="shared" si="41"/>
        <v>2670970</v>
      </c>
    </row>
    <row r="2688" spans="2:10" s="13" customFormat="1" hidden="1" x14ac:dyDescent="0.15">
      <c r="B2688" s="15">
        <v>112003</v>
      </c>
      <c r="C2688" s="16" t="s">
        <v>11</v>
      </c>
      <c r="D2688" s="26">
        <v>43678</v>
      </c>
      <c r="E2688" s="16" t="s">
        <v>1391</v>
      </c>
      <c r="F2688" s="66"/>
      <c r="G2688" s="17">
        <v>-2670970</v>
      </c>
      <c r="H2688" s="18">
        <f t="shared" si="41"/>
        <v>-2670970</v>
      </c>
    </row>
    <row r="2689" spans="2:8" s="13" customFormat="1" hidden="1" x14ac:dyDescent="0.15">
      <c r="B2689" s="15">
        <v>912004</v>
      </c>
      <c r="C2689" s="16" t="s">
        <v>205</v>
      </c>
      <c r="D2689" s="26">
        <v>43678</v>
      </c>
      <c r="E2689" s="16" t="s">
        <v>227</v>
      </c>
      <c r="F2689" s="66">
        <v>5000</v>
      </c>
      <c r="G2689" s="17"/>
      <c r="H2689" s="18">
        <f t="shared" si="41"/>
        <v>5000</v>
      </c>
    </row>
    <row r="2690" spans="2:8" s="13" customFormat="1" hidden="1" x14ac:dyDescent="0.15">
      <c r="B2690" s="15">
        <v>112003</v>
      </c>
      <c r="C2690" s="16" t="s">
        <v>11</v>
      </c>
      <c r="D2690" s="26">
        <v>43678</v>
      </c>
      <c r="E2690" s="16" t="s">
        <v>227</v>
      </c>
      <c r="F2690" s="66"/>
      <c r="G2690" s="17">
        <v>-5000</v>
      </c>
      <c r="H2690" s="18">
        <f t="shared" si="41"/>
        <v>-5000</v>
      </c>
    </row>
    <row r="2691" spans="2:8" s="13" customFormat="1" hidden="1" x14ac:dyDescent="0.15">
      <c r="B2691" s="15">
        <v>711005</v>
      </c>
      <c r="C2691" s="16" t="s">
        <v>144</v>
      </c>
      <c r="D2691" s="26">
        <v>43678</v>
      </c>
      <c r="E2691" s="16" t="s">
        <v>1391</v>
      </c>
      <c r="F2691" s="66">
        <v>5000000</v>
      </c>
      <c r="G2691" s="17"/>
      <c r="H2691" s="18">
        <f t="shared" si="41"/>
        <v>5000000</v>
      </c>
    </row>
    <row r="2692" spans="2:8" s="13" customFormat="1" hidden="1" x14ac:dyDescent="0.15">
      <c r="B2692" s="15">
        <v>112003</v>
      </c>
      <c r="C2692" s="16" t="s">
        <v>11</v>
      </c>
      <c r="D2692" s="26">
        <v>43678</v>
      </c>
      <c r="E2692" s="16" t="s">
        <v>1391</v>
      </c>
      <c r="F2692" s="66"/>
      <c r="G2692" s="17">
        <v>-5000000</v>
      </c>
      <c r="H2692" s="18">
        <f t="shared" si="41"/>
        <v>-5000000</v>
      </c>
    </row>
    <row r="2693" spans="2:8" s="13" customFormat="1" hidden="1" x14ac:dyDescent="0.15">
      <c r="B2693" s="15">
        <v>912004</v>
      </c>
      <c r="C2693" s="16" t="s">
        <v>205</v>
      </c>
      <c r="D2693" s="26">
        <v>43678</v>
      </c>
      <c r="E2693" s="16" t="s">
        <v>227</v>
      </c>
      <c r="F2693" s="66">
        <v>5000</v>
      </c>
      <c r="G2693" s="17"/>
      <c r="H2693" s="18">
        <f t="shared" si="41"/>
        <v>5000</v>
      </c>
    </row>
    <row r="2694" spans="2:8" s="13" customFormat="1" hidden="1" x14ac:dyDescent="0.15">
      <c r="B2694" s="15">
        <v>112003</v>
      </c>
      <c r="C2694" s="16" t="s">
        <v>11</v>
      </c>
      <c r="D2694" s="26">
        <v>43678</v>
      </c>
      <c r="E2694" s="16" t="s">
        <v>227</v>
      </c>
      <c r="F2694" s="66"/>
      <c r="G2694" s="17">
        <v>-5000</v>
      </c>
      <c r="H2694" s="18">
        <f t="shared" si="41"/>
        <v>-5000</v>
      </c>
    </row>
    <row r="2695" spans="2:8" s="13" customFormat="1" hidden="1" x14ac:dyDescent="0.15">
      <c r="B2695" s="15">
        <v>112003</v>
      </c>
      <c r="C2695" s="16" t="s">
        <v>11</v>
      </c>
      <c r="D2695" s="26">
        <v>43678</v>
      </c>
      <c r="E2695" s="16" t="s">
        <v>1399</v>
      </c>
      <c r="F2695" s="66">
        <v>2275000</v>
      </c>
      <c r="G2695" s="17"/>
      <c r="H2695" s="18">
        <f t="shared" si="41"/>
        <v>2275000</v>
      </c>
    </row>
    <row r="2696" spans="2:8" s="13" customFormat="1" hidden="1" x14ac:dyDescent="0.15">
      <c r="B2696" s="15">
        <v>122001</v>
      </c>
      <c r="C2696" s="16" t="s">
        <v>18</v>
      </c>
      <c r="D2696" s="26">
        <v>43678</v>
      </c>
      <c r="E2696" s="16" t="s">
        <v>1399</v>
      </c>
      <c r="F2696" s="66"/>
      <c r="G2696" s="17">
        <v>-2275000</v>
      </c>
      <c r="H2696" s="18">
        <f t="shared" si="41"/>
        <v>-2275000</v>
      </c>
    </row>
    <row r="2697" spans="2:8" s="13" customFormat="1" hidden="1" x14ac:dyDescent="0.15">
      <c r="B2697" s="15">
        <v>811022</v>
      </c>
      <c r="C2697" s="16" t="s">
        <v>160</v>
      </c>
      <c r="D2697" s="26">
        <v>43678</v>
      </c>
      <c r="E2697" s="16" t="s">
        <v>1393</v>
      </c>
      <c r="F2697" s="66">
        <v>3442774</v>
      </c>
      <c r="G2697" s="17"/>
      <c r="H2697" s="18">
        <f t="shared" si="41"/>
        <v>3442774</v>
      </c>
    </row>
    <row r="2698" spans="2:8" s="13" customFormat="1" hidden="1" x14ac:dyDescent="0.15">
      <c r="B2698" s="15">
        <v>112003</v>
      </c>
      <c r="C2698" s="16" t="s">
        <v>11</v>
      </c>
      <c r="D2698" s="26">
        <v>43678</v>
      </c>
      <c r="E2698" s="16" t="s">
        <v>1393</v>
      </c>
      <c r="F2698" s="66"/>
      <c r="G2698" s="17">
        <v>-3442774</v>
      </c>
      <c r="H2698" s="18">
        <f t="shared" si="41"/>
        <v>-3442774</v>
      </c>
    </row>
    <row r="2699" spans="2:8" s="13" customFormat="1" hidden="1" x14ac:dyDescent="0.15">
      <c r="B2699" s="15">
        <v>811022</v>
      </c>
      <c r="C2699" s="16" t="s">
        <v>160</v>
      </c>
      <c r="D2699" s="26">
        <v>43678</v>
      </c>
      <c r="E2699" s="16" t="s">
        <v>1392</v>
      </c>
      <c r="F2699" s="66">
        <v>500500</v>
      </c>
      <c r="G2699" s="17"/>
      <c r="H2699" s="18">
        <f t="shared" si="41"/>
        <v>500500</v>
      </c>
    </row>
    <row r="2700" spans="2:8" s="13" customFormat="1" hidden="1" x14ac:dyDescent="0.15">
      <c r="B2700" s="15">
        <v>112003</v>
      </c>
      <c r="C2700" s="16" t="s">
        <v>11</v>
      </c>
      <c r="D2700" s="26">
        <v>43678</v>
      </c>
      <c r="E2700" s="16" t="s">
        <v>1392</v>
      </c>
      <c r="F2700" s="66"/>
      <c r="G2700" s="17">
        <v>-500500</v>
      </c>
      <c r="H2700" s="18">
        <f t="shared" si="41"/>
        <v>-500500</v>
      </c>
    </row>
    <row r="2701" spans="2:8" s="13" customFormat="1" hidden="1" x14ac:dyDescent="0.15">
      <c r="B2701" s="15">
        <v>811022</v>
      </c>
      <c r="C2701" s="16" t="s">
        <v>160</v>
      </c>
      <c r="D2701" s="26">
        <v>43678</v>
      </c>
      <c r="E2701" s="16" t="s">
        <v>1394</v>
      </c>
      <c r="F2701" s="66">
        <v>5858919</v>
      </c>
      <c r="G2701" s="17"/>
      <c r="H2701" s="18">
        <f t="shared" si="41"/>
        <v>5858919</v>
      </c>
    </row>
    <row r="2702" spans="2:8" s="13" customFormat="1" hidden="1" x14ac:dyDescent="0.15">
      <c r="B2702" s="15">
        <v>112003</v>
      </c>
      <c r="C2702" s="16" t="s">
        <v>11</v>
      </c>
      <c r="D2702" s="26">
        <v>43678</v>
      </c>
      <c r="E2702" s="16" t="s">
        <v>1394</v>
      </c>
      <c r="F2702" s="66"/>
      <c r="G2702" s="17">
        <v>-5858919</v>
      </c>
      <c r="H2702" s="18">
        <f t="shared" si="41"/>
        <v>-5858919</v>
      </c>
    </row>
    <row r="2703" spans="2:8" s="13" customFormat="1" hidden="1" x14ac:dyDescent="0.15">
      <c r="B2703" s="15">
        <v>811003</v>
      </c>
      <c r="C2703" s="16" t="s">
        <v>188</v>
      </c>
      <c r="D2703" s="26">
        <v>43678</v>
      </c>
      <c r="E2703" s="16" t="s">
        <v>1395</v>
      </c>
      <c r="F2703" s="66">
        <v>2438500</v>
      </c>
      <c r="G2703" s="17"/>
      <c r="H2703" s="18">
        <f t="shared" si="41"/>
        <v>2438500</v>
      </c>
    </row>
    <row r="2704" spans="2:8" s="13" customFormat="1" hidden="1" x14ac:dyDescent="0.15">
      <c r="B2704" s="15">
        <v>112003</v>
      </c>
      <c r="C2704" s="16" t="s">
        <v>11</v>
      </c>
      <c r="D2704" s="26">
        <v>43678</v>
      </c>
      <c r="E2704" s="16" t="s">
        <v>1395</v>
      </c>
      <c r="F2704" s="66"/>
      <c r="G2704" s="17">
        <v>-2438500</v>
      </c>
      <c r="H2704" s="18">
        <f t="shared" si="41"/>
        <v>-2438500</v>
      </c>
    </row>
    <row r="2705" spans="2:8" s="13" customFormat="1" hidden="1" x14ac:dyDescent="0.15">
      <c r="B2705" s="15">
        <v>711011</v>
      </c>
      <c r="C2705" s="16" t="s">
        <v>150</v>
      </c>
      <c r="D2705" s="26">
        <v>43678</v>
      </c>
      <c r="E2705" s="16" t="s">
        <v>1396</v>
      </c>
      <c r="F2705" s="66">
        <v>1181500</v>
      </c>
      <c r="G2705" s="17"/>
      <c r="H2705" s="18">
        <f t="shared" si="41"/>
        <v>1181500</v>
      </c>
    </row>
    <row r="2706" spans="2:8" s="13" customFormat="1" hidden="1" x14ac:dyDescent="0.15">
      <c r="B2706" s="15">
        <v>112003</v>
      </c>
      <c r="C2706" s="16" t="s">
        <v>11</v>
      </c>
      <c r="D2706" s="26">
        <v>43678</v>
      </c>
      <c r="E2706" s="16" t="s">
        <v>1396</v>
      </c>
      <c r="F2706" s="66"/>
      <c r="G2706" s="17">
        <v>-1181500</v>
      </c>
      <c r="H2706" s="18">
        <f t="shared" si="41"/>
        <v>-1181500</v>
      </c>
    </row>
    <row r="2707" spans="2:8" s="13" customFormat="1" hidden="1" x14ac:dyDescent="0.15">
      <c r="B2707" s="15">
        <v>711001</v>
      </c>
      <c r="C2707" s="16" t="s">
        <v>175</v>
      </c>
      <c r="D2707" s="26">
        <v>43678</v>
      </c>
      <c r="E2707" s="16" t="s">
        <v>1397</v>
      </c>
      <c r="F2707" s="66">
        <v>12500000</v>
      </c>
      <c r="G2707" s="17"/>
      <c r="H2707" s="18">
        <f t="shared" si="41"/>
        <v>12500000</v>
      </c>
    </row>
    <row r="2708" spans="2:8" s="13" customFormat="1" hidden="1" x14ac:dyDescent="0.15">
      <c r="B2708" s="15">
        <v>112003</v>
      </c>
      <c r="C2708" s="16" t="s">
        <v>11</v>
      </c>
      <c r="D2708" s="26">
        <v>43678</v>
      </c>
      <c r="E2708" s="16" t="s">
        <v>1397</v>
      </c>
      <c r="F2708" s="66"/>
      <c r="G2708" s="17">
        <v>-12500000</v>
      </c>
      <c r="H2708" s="18">
        <f t="shared" si="41"/>
        <v>-12500000</v>
      </c>
    </row>
    <row r="2709" spans="2:8" s="13" customFormat="1" hidden="1" x14ac:dyDescent="0.15">
      <c r="B2709" s="15">
        <v>811013</v>
      </c>
      <c r="C2709" s="16" t="s">
        <v>152</v>
      </c>
      <c r="D2709" s="26">
        <v>43678</v>
      </c>
      <c r="E2709" s="16" t="s">
        <v>1398</v>
      </c>
      <c r="F2709" s="66">
        <v>3135000</v>
      </c>
      <c r="G2709" s="17"/>
      <c r="H2709" s="18">
        <f t="shared" si="41"/>
        <v>3135000</v>
      </c>
    </row>
    <row r="2710" spans="2:8" s="13" customFormat="1" hidden="1" x14ac:dyDescent="0.15">
      <c r="B2710" s="15">
        <v>112003</v>
      </c>
      <c r="C2710" s="16" t="s">
        <v>11</v>
      </c>
      <c r="D2710" s="26">
        <v>43678</v>
      </c>
      <c r="E2710" s="16" t="s">
        <v>1398</v>
      </c>
      <c r="F2710" s="66"/>
      <c r="G2710" s="17">
        <v>-3135000</v>
      </c>
      <c r="H2710" s="18">
        <f t="shared" si="41"/>
        <v>-3135000</v>
      </c>
    </row>
    <row r="2711" spans="2:8" s="13" customFormat="1" hidden="1" x14ac:dyDescent="0.15">
      <c r="B2711" s="15">
        <v>711034</v>
      </c>
      <c r="C2711" s="16" t="s">
        <v>183</v>
      </c>
      <c r="D2711" s="26">
        <v>43678</v>
      </c>
      <c r="E2711" s="16" t="s">
        <v>1400</v>
      </c>
      <c r="F2711" s="66">
        <v>3827000</v>
      </c>
      <c r="G2711" s="17"/>
      <c r="H2711" s="18">
        <f t="shared" si="41"/>
        <v>3827000</v>
      </c>
    </row>
    <row r="2712" spans="2:8" s="13" customFormat="1" hidden="1" x14ac:dyDescent="0.15">
      <c r="B2712" s="15">
        <v>112003</v>
      </c>
      <c r="C2712" s="16" t="s">
        <v>11</v>
      </c>
      <c r="D2712" s="26">
        <v>43678</v>
      </c>
      <c r="E2712" s="16" t="s">
        <v>1400</v>
      </c>
      <c r="F2712" s="66"/>
      <c r="G2712" s="17">
        <v>-3827000</v>
      </c>
      <c r="H2712" s="18">
        <f t="shared" si="41"/>
        <v>-3827000</v>
      </c>
    </row>
    <row r="2713" spans="2:8" s="13" customFormat="1" hidden="1" x14ac:dyDescent="0.15">
      <c r="B2713" s="15">
        <v>711003</v>
      </c>
      <c r="C2713" s="16" t="s">
        <v>177</v>
      </c>
      <c r="D2713" s="26">
        <v>43678</v>
      </c>
      <c r="E2713" s="16" t="s">
        <v>1401</v>
      </c>
      <c r="F2713" s="66">
        <v>1100000</v>
      </c>
      <c r="G2713" s="17"/>
      <c r="H2713" s="18">
        <f t="shared" si="41"/>
        <v>1100000</v>
      </c>
    </row>
    <row r="2714" spans="2:8" s="13" customFormat="1" hidden="1" x14ac:dyDescent="0.15">
      <c r="B2714" s="15">
        <v>112003</v>
      </c>
      <c r="C2714" s="16" t="s">
        <v>11</v>
      </c>
      <c r="D2714" s="26">
        <v>43678</v>
      </c>
      <c r="E2714" s="16" t="s">
        <v>1401</v>
      </c>
      <c r="F2714" s="66"/>
      <c r="G2714" s="17">
        <v>-1100000</v>
      </c>
      <c r="H2714" s="18">
        <f t="shared" si="41"/>
        <v>-1100000</v>
      </c>
    </row>
    <row r="2715" spans="2:8" s="13" customFormat="1" hidden="1" x14ac:dyDescent="0.15">
      <c r="B2715" s="15">
        <v>711034</v>
      </c>
      <c r="C2715" s="16" t="s">
        <v>183</v>
      </c>
      <c r="D2715" s="26">
        <v>43678</v>
      </c>
      <c r="E2715" s="16" t="s">
        <v>1402</v>
      </c>
      <c r="F2715" s="66">
        <v>4404700</v>
      </c>
      <c r="G2715" s="17"/>
      <c r="H2715" s="18">
        <f t="shared" si="41"/>
        <v>4404700</v>
      </c>
    </row>
    <row r="2716" spans="2:8" s="13" customFormat="1" hidden="1" x14ac:dyDescent="0.15">
      <c r="B2716" s="15">
        <v>112003</v>
      </c>
      <c r="C2716" s="16" t="s">
        <v>11</v>
      </c>
      <c r="D2716" s="26">
        <v>43678</v>
      </c>
      <c r="E2716" s="16" t="s">
        <v>1402</v>
      </c>
      <c r="F2716" s="66"/>
      <c r="G2716" s="17">
        <v>-4404700</v>
      </c>
      <c r="H2716" s="18">
        <f t="shared" si="41"/>
        <v>-4404700</v>
      </c>
    </row>
    <row r="2717" spans="2:8" s="13" customFormat="1" hidden="1" x14ac:dyDescent="0.15">
      <c r="B2717" s="15">
        <v>611002</v>
      </c>
      <c r="C2717" s="16" t="s">
        <v>141</v>
      </c>
      <c r="D2717" s="26">
        <v>43678</v>
      </c>
      <c r="E2717" s="16" t="s">
        <v>1403</v>
      </c>
      <c r="F2717" s="66">
        <v>6325000</v>
      </c>
      <c r="G2717" s="17"/>
      <c r="H2717" s="18">
        <f t="shared" si="41"/>
        <v>6325000</v>
      </c>
    </row>
    <row r="2718" spans="2:8" s="13" customFormat="1" hidden="1" x14ac:dyDescent="0.15">
      <c r="B2718" s="15">
        <v>112003</v>
      </c>
      <c r="C2718" s="16" t="s">
        <v>11</v>
      </c>
      <c r="D2718" s="26">
        <v>43678</v>
      </c>
      <c r="E2718" s="16" t="s">
        <v>1403</v>
      </c>
      <c r="F2718" s="66"/>
      <c r="G2718" s="17">
        <v>-6325000</v>
      </c>
      <c r="H2718" s="18">
        <f t="shared" si="41"/>
        <v>-6325000</v>
      </c>
    </row>
    <row r="2719" spans="2:8" s="13" customFormat="1" hidden="1" x14ac:dyDescent="0.15">
      <c r="B2719" s="15">
        <v>611034</v>
      </c>
      <c r="C2719" s="16" t="s">
        <v>172</v>
      </c>
      <c r="D2719" s="26">
        <v>43678</v>
      </c>
      <c r="E2719" s="16" t="s">
        <v>1404</v>
      </c>
      <c r="F2719" s="66">
        <v>11959410</v>
      </c>
      <c r="G2719" s="17"/>
      <c r="H2719" s="18">
        <f t="shared" si="41"/>
        <v>11959410</v>
      </c>
    </row>
    <row r="2720" spans="2:8" s="13" customFormat="1" hidden="1" x14ac:dyDescent="0.15">
      <c r="B2720" s="15">
        <v>112003</v>
      </c>
      <c r="C2720" s="16" t="s">
        <v>11</v>
      </c>
      <c r="D2720" s="26">
        <v>43678</v>
      </c>
      <c r="E2720" s="16" t="s">
        <v>1404</v>
      </c>
      <c r="F2720" s="66"/>
      <c r="G2720" s="17">
        <v>-11959410</v>
      </c>
      <c r="H2720" s="18">
        <f t="shared" ref="H2720:H2783" si="42">F2720+G2720</f>
        <v>-11959410</v>
      </c>
    </row>
    <row r="2721" spans="2:8" s="13" customFormat="1" hidden="1" x14ac:dyDescent="0.15">
      <c r="B2721" s="15">
        <v>611034</v>
      </c>
      <c r="C2721" s="16" t="s">
        <v>172</v>
      </c>
      <c r="D2721" s="26">
        <v>43678</v>
      </c>
      <c r="E2721" s="16" t="s">
        <v>1405</v>
      </c>
      <c r="F2721" s="66">
        <v>13341430</v>
      </c>
      <c r="G2721" s="17"/>
      <c r="H2721" s="18">
        <f t="shared" si="42"/>
        <v>13341430</v>
      </c>
    </row>
    <row r="2722" spans="2:8" s="13" customFormat="1" hidden="1" x14ac:dyDescent="0.15">
      <c r="B2722" s="15">
        <v>112003</v>
      </c>
      <c r="C2722" s="16" t="s">
        <v>11</v>
      </c>
      <c r="D2722" s="26">
        <v>43678</v>
      </c>
      <c r="E2722" s="16" t="s">
        <v>1405</v>
      </c>
      <c r="F2722" s="66"/>
      <c r="G2722" s="17">
        <v>-13341430</v>
      </c>
      <c r="H2722" s="18">
        <f t="shared" si="42"/>
        <v>-13341430</v>
      </c>
    </row>
    <row r="2723" spans="2:8" s="13" customFormat="1" hidden="1" x14ac:dyDescent="0.15">
      <c r="B2723" s="15">
        <v>711034</v>
      </c>
      <c r="C2723" s="16" t="s">
        <v>183</v>
      </c>
      <c r="D2723" s="26">
        <v>43678</v>
      </c>
      <c r="E2723" s="16" t="s">
        <v>1406</v>
      </c>
      <c r="F2723" s="66">
        <v>268000</v>
      </c>
      <c r="G2723" s="17"/>
      <c r="H2723" s="18">
        <f t="shared" si="42"/>
        <v>268000</v>
      </c>
    </row>
    <row r="2724" spans="2:8" s="13" customFormat="1" hidden="1" x14ac:dyDescent="0.15">
      <c r="B2724" s="15">
        <v>112003</v>
      </c>
      <c r="C2724" s="16" t="s">
        <v>11</v>
      </c>
      <c r="D2724" s="26">
        <v>43678</v>
      </c>
      <c r="E2724" s="16" t="s">
        <v>1406</v>
      </c>
      <c r="F2724" s="66"/>
      <c r="G2724" s="17">
        <v>-268000</v>
      </c>
      <c r="H2724" s="18">
        <f t="shared" si="42"/>
        <v>-268000</v>
      </c>
    </row>
    <row r="2725" spans="2:8" s="59" customFormat="1" hidden="1" x14ac:dyDescent="0.15">
      <c r="B2725" s="15">
        <v>811035</v>
      </c>
      <c r="C2725" s="16" t="s">
        <v>194</v>
      </c>
      <c r="D2725" s="26">
        <v>43679</v>
      </c>
      <c r="E2725" s="16" t="s">
        <v>1407</v>
      </c>
      <c r="F2725" s="66">
        <v>12955000</v>
      </c>
      <c r="G2725" s="17"/>
      <c r="H2725" s="18">
        <f t="shared" si="42"/>
        <v>12955000</v>
      </c>
    </row>
    <row r="2726" spans="2:8" s="59" customFormat="1" hidden="1" x14ac:dyDescent="0.15">
      <c r="B2726" s="15">
        <v>112003</v>
      </c>
      <c r="C2726" s="16" t="s">
        <v>11</v>
      </c>
      <c r="D2726" s="26">
        <v>43679</v>
      </c>
      <c r="E2726" s="16" t="s">
        <v>1407</v>
      </c>
      <c r="F2726" s="66"/>
      <c r="G2726" s="17">
        <v>-12955000</v>
      </c>
      <c r="H2726" s="18">
        <f t="shared" si="42"/>
        <v>-12955000</v>
      </c>
    </row>
    <row r="2727" spans="2:8" s="13" customFormat="1" hidden="1" x14ac:dyDescent="0.15">
      <c r="B2727" s="15">
        <v>112003</v>
      </c>
      <c r="C2727" s="16" t="s">
        <v>11</v>
      </c>
      <c r="D2727" s="26">
        <v>43679</v>
      </c>
      <c r="E2727" s="16" t="s">
        <v>1408</v>
      </c>
      <c r="F2727" s="66">
        <v>24000000</v>
      </c>
      <c r="G2727" s="17"/>
      <c r="H2727" s="18">
        <f t="shared" si="42"/>
        <v>24000000</v>
      </c>
    </row>
    <row r="2728" spans="2:8" s="13" customFormat="1" hidden="1" x14ac:dyDescent="0.15">
      <c r="B2728" s="15">
        <v>811035</v>
      </c>
      <c r="C2728" s="16" t="s">
        <v>194</v>
      </c>
      <c r="D2728" s="26">
        <v>43679</v>
      </c>
      <c r="E2728" s="16" t="s">
        <v>1408</v>
      </c>
      <c r="F2728" s="66"/>
      <c r="G2728" s="17">
        <v>-24000000</v>
      </c>
      <c r="H2728" s="18">
        <f t="shared" si="42"/>
        <v>-24000000</v>
      </c>
    </row>
    <row r="2729" spans="2:8" s="13" customFormat="1" hidden="1" x14ac:dyDescent="0.15">
      <c r="B2729" s="15">
        <v>811004</v>
      </c>
      <c r="C2729" s="16" t="s">
        <v>143</v>
      </c>
      <c r="D2729" s="26">
        <v>43679</v>
      </c>
      <c r="E2729" s="16" t="s">
        <v>1409</v>
      </c>
      <c r="F2729" s="66">
        <v>500000</v>
      </c>
      <c r="G2729" s="17"/>
      <c r="H2729" s="18">
        <f t="shared" si="42"/>
        <v>500000</v>
      </c>
    </row>
    <row r="2730" spans="2:8" s="13" customFormat="1" hidden="1" x14ac:dyDescent="0.15">
      <c r="B2730" s="15">
        <v>112003</v>
      </c>
      <c r="C2730" s="16" t="s">
        <v>11</v>
      </c>
      <c r="D2730" s="26">
        <v>43679</v>
      </c>
      <c r="E2730" s="16" t="s">
        <v>1409</v>
      </c>
      <c r="F2730" s="66"/>
      <c r="G2730" s="17">
        <v>-500000</v>
      </c>
      <c r="H2730" s="18">
        <f t="shared" si="42"/>
        <v>-500000</v>
      </c>
    </row>
    <row r="2731" spans="2:8" s="13" customFormat="1" hidden="1" x14ac:dyDescent="0.15">
      <c r="B2731" s="15">
        <v>811004</v>
      </c>
      <c r="C2731" s="16" t="s">
        <v>143</v>
      </c>
      <c r="D2731" s="26">
        <v>43679</v>
      </c>
      <c r="E2731" s="16" t="s">
        <v>1410</v>
      </c>
      <c r="F2731" s="66">
        <v>600000</v>
      </c>
      <c r="G2731" s="17"/>
      <c r="H2731" s="18">
        <f t="shared" si="42"/>
        <v>600000</v>
      </c>
    </row>
    <row r="2732" spans="2:8" s="13" customFormat="1" hidden="1" x14ac:dyDescent="0.15">
      <c r="B2732" s="15">
        <v>112003</v>
      </c>
      <c r="C2732" s="16" t="s">
        <v>11</v>
      </c>
      <c r="D2732" s="26">
        <v>43679</v>
      </c>
      <c r="E2732" s="16" t="s">
        <v>1410</v>
      </c>
      <c r="F2732" s="66"/>
      <c r="G2732" s="17">
        <v>-600000</v>
      </c>
      <c r="H2732" s="18">
        <f t="shared" si="42"/>
        <v>-600000</v>
      </c>
    </row>
    <row r="2733" spans="2:8" s="13" customFormat="1" hidden="1" x14ac:dyDescent="0.15">
      <c r="B2733" s="15">
        <v>811004</v>
      </c>
      <c r="C2733" s="16" t="s">
        <v>143</v>
      </c>
      <c r="D2733" s="26">
        <v>43679</v>
      </c>
      <c r="E2733" s="16" t="s">
        <v>1411</v>
      </c>
      <c r="F2733" s="66">
        <v>600000</v>
      </c>
      <c r="G2733" s="17"/>
      <c r="H2733" s="18">
        <f t="shared" si="42"/>
        <v>600000</v>
      </c>
    </row>
    <row r="2734" spans="2:8" s="13" customFormat="1" hidden="1" x14ac:dyDescent="0.15">
      <c r="B2734" s="15">
        <v>112003</v>
      </c>
      <c r="C2734" s="16" t="s">
        <v>11</v>
      </c>
      <c r="D2734" s="26">
        <v>43679</v>
      </c>
      <c r="E2734" s="16" t="s">
        <v>1411</v>
      </c>
      <c r="F2734" s="66"/>
      <c r="G2734" s="17">
        <v>-600000</v>
      </c>
      <c r="H2734" s="18">
        <f t="shared" si="42"/>
        <v>-600000</v>
      </c>
    </row>
    <row r="2735" spans="2:8" s="13" customFormat="1" hidden="1" x14ac:dyDescent="0.15">
      <c r="B2735" s="15">
        <v>811004</v>
      </c>
      <c r="C2735" s="16" t="s">
        <v>143</v>
      </c>
      <c r="D2735" s="26">
        <v>43679</v>
      </c>
      <c r="E2735" s="16" t="s">
        <v>1412</v>
      </c>
      <c r="F2735" s="66">
        <v>700000</v>
      </c>
      <c r="G2735" s="17"/>
      <c r="H2735" s="18">
        <f t="shared" si="42"/>
        <v>700000</v>
      </c>
    </row>
    <row r="2736" spans="2:8" s="13" customFormat="1" hidden="1" x14ac:dyDescent="0.15">
      <c r="B2736" s="15">
        <v>112003</v>
      </c>
      <c r="C2736" s="16" t="s">
        <v>11</v>
      </c>
      <c r="D2736" s="26">
        <v>43679</v>
      </c>
      <c r="E2736" s="16" t="s">
        <v>1412</v>
      </c>
      <c r="F2736" s="66"/>
      <c r="G2736" s="17">
        <v>-700000</v>
      </c>
      <c r="H2736" s="18">
        <f t="shared" si="42"/>
        <v>-700000</v>
      </c>
    </row>
    <row r="2737" spans="2:8" s="13" customFormat="1" hidden="1" x14ac:dyDescent="0.15">
      <c r="B2737" s="15">
        <v>811004</v>
      </c>
      <c r="C2737" s="16" t="s">
        <v>143</v>
      </c>
      <c r="D2737" s="26">
        <v>43679</v>
      </c>
      <c r="E2737" s="16" t="s">
        <v>1413</v>
      </c>
      <c r="F2737" s="66">
        <v>600000</v>
      </c>
      <c r="G2737" s="17"/>
      <c r="H2737" s="18">
        <f t="shared" si="42"/>
        <v>600000</v>
      </c>
    </row>
    <row r="2738" spans="2:8" s="13" customFormat="1" hidden="1" x14ac:dyDescent="0.15">
      <c r="B2738" s="15">
        <v>112003</v>
      </c>
      <c r="C2738" s="16" t="s">
        <v>11</v>
      </c>
      <c r="D2738" s="26">
        <v>43679</v>
      </c>
      <c r="E2738" s="16" t="s">
        <v>1413</v>
      </c>
      <c r="F2738" s="66"/>
      <c r="G2738" s="17">
        <v>-600000</v>
      </c>
      <c r="H2738" s="18">
        <f t="shared" si="42"/>
        <v>-600000</v>
      </c>
    </row>
    <row r="2739" spans="2:8" s="13" customFormat="1" hidden="1" x14ac:dyDescent="0.15">
      <c r="B2739" s="15">
        <v>811003</v>
      </c>
      <c r="C2739" s="16" t="s">
        <v>188</v>
      </c>
      <c r="D2739" s="26">
        <v>43679</v>
      </c>
      <c r="E2739" s="16" t="s">
        <v>1414</v>
      </c>
      <c r="F2739" s="66">
        <v>16068680</v>
      </c>
      <c r="G2739" s="17"/>
      <c r="H2739" s="18">
        <f t="shared" si="42"/>
        <v>16068680</v>
      </c>
    </row>
    <row r="2740" spans="2:8" s="13" customFormat="1" hidden="1" x14ac:dyDescent="0.15">
      <c r="B2740" s="15">
        <v>112003</v>
      </c>
      <c r="C2740" s="16" t="s">
        <v>11</v>
      </c>
      <c r="D2740" s="26">
        <v>43679</v>
      </c>
      <c r="E2740" s="16" t="s">
        <v>1414</v>
      </c>
      <c r="F2740" s="66"/>
      <c r="G2740" s="17">
        <v>-16068680</v>
      </c>
      <c r="H2740" s="18">
        <f t="shared" si="42"/>
        <v>-16068680</v>
      </c>
    </row>
    <row r="2741" spans="2:8" s="13" customFormat="1" hidden="1" x14ac:dyDescent="0.15">
      <c r="B2741" s="15">
        <v>711011</v>
      </c>
      <c r="C2741" s="16" t="s">
        <v>150</v>
      </c>
      <c r="D2741" s="26">
        <v>43679</v>
      </c>
      <c r="E2741" s="16" t="s">
        <v>1415</v>
      </c>
      <c r="F2741" s="66">
        <v>5000000</v>
      </c>
      <c r="G2741" s="17"/>
      <c r="H2741" s="18">
        <f t="shared" si="42"/>
        <v>5000000</v>
      </c>
    </row>
    <row r="2742" spans="2:8" s="13" customFormat="1" hidden="1" x14ac:dyDescent="0.15">
      <c r="B2742" s="15">
        <v>112003</v>
      </c>
      <c r="C2742" s="16" t="s">
        <v>11</v>
      </c>
      <c r="D2742" s="26">
        <v>43679</v>
      </c>
      <c r="E2742" s="16" t="s">
        <v>1415</v>
      </c>
      <c r="F2742" s="66"/>
      <c r="G2742" s="17">
        <v>-5000000</v>
      </c>
      <c r="H2742" s="18">
        <f t="shared" si="42"/>
        <v>-5000000</v>
      </c>
    </row>
    <row r="2743" spans="2:8" s="13" customFormat="1" hidden="1" x14ac:dyDescent="0.15">
      <c r="B2743" s="15">
        <v>112003</v>
      </c>
      <c r="C2743" s="16" t="s">
        <v>11</v>
      </c>
      <c r="D2743" s="26">
        <v>43679</v>
      </c>
      <c r="E2743" s="16" t="s">
        <v>1416</v>
      </c>
      <c r="F2743" s="66">
        <v>1600000</v>
      </c>
      <c r="G2743" s="17"/>
      <c r="H2743" s="18">
        <f t="shared" si="42"/>
        <v>1600000</v>
      </c>
    </row>
    <row r="2744" spans="2:8" s="13" customFormat="1" hidden="1" x14ac:dyDescent="0.15">
      <c r="B2744" s="15">
        <v>143001</v>
      </c>
      <c r="C2744" s="16" t="s">
        <v>44</v>
      </c>
      <c r="D2744" s="26">
        <v>43679</v>
      </c>
      <c r="E2744" s="16" t="s">
        <v>1416</v>
      </c>
      <c r="F2744" s="66"/>
      <c r="G2744" s="17">
        <v>-1600000</v>
      </c>
      <c r="H2744" s="18">
        <f t="shared" si="42"/>
        <v>-1600000</v>
      </c>
    </row>
    <row r="2745" spans="2:8" s="13" customFormat="1" hidden="1" x14ac:dyDescent="0.15">
      <c r="B2745" s="15">
        <v>112003</v>
      </c>
      <c r="C2745" s="16" t="s">
        <v>11</v>
      </c>
      <c r="D2745" s="26">
        <v>43679</v>
      </c>
      <c r="E2745" s="16" t="s">
        <v>1417</v>
      </c>
      <c r="F2745" s="66">
        <v>642000</v>
      </c>
      <c r="G2745" s="17"/>
      <c r="H2745" s="18">
        <f t="shared" si="42"/>
        <v>642000</v>
      </c>
    </row>
    <row r="2746" spans="2:8" s="13" customFormat="1" hidden="1" x14ac:dyDescent="0.15">
      <c r="B2746" s="15">
        <v>811035</v>
      </c>
      <c r="C2746" s="16" t="s">
        <v>194</v>
      </c>
      <c r="D2746" s="26">
        <v>43679</v>
      </c>
      <c r="E2746" s="16" t="s">
        <v>1417</v>
      </c>
      <c r="F2746" s="66"/>
      <c r="G2746" s="17">
        <v>-642000</v>
      </c>
      <c r="H2746" s="18">
        <f t="shared" si="42"/>
        <v>-642000</v>
      </c>
    </row>
    <row r="2747" spans="2:8" s="13" customFormat="1" hidden="1" x14ac:dyDescent="0.15">
      <c r="B2747" s="15">
        <v>112003</v>
      </c>
      <c r="C2747" s="16" t="s">
        <v>11</v>
      </c>
      <c r="D2747" s="26">
        <v>43682</v>
      </c>
      <c r="E2747" s="16" t="s">
        <v>1019</v>
      </c>
      <c r="F2747" s="66">
        <v>32400000</v>
      </c>
      <c r="G2747" s="17"/>
      <c r="H2747" s="18">
        <f t="shared" si="42"/>
        <v>32400000</v>
      </c>
    </row>
    <row r="2748" spans="2:8" s="13" customFormat="1" hidden="1" x14ac:dyDescent="0.15">
      <c r="B2748" s="15">
        <v>122001</v>
      </c>
      <c r="C2748" s="16" t="s">
        <v>18</v>
      </c>
      <c r="D2748" s="26">
        <v>43682</v>
      </c>
      <c r="E2748" s="16" t="s">
        <v>1019</v>
      </c>
      <c r="F2748" s="66"/>
      <c r="G2748" s="17">
        <v>-32400000</v>
      </c>
      <c r="H2748" s="18">
        <f t="shared" si="42"/>
        <v>-32400000</v>
      </c>
    </row>
    <row r="2749" spans="2:8" s="13" customFormat="1" hidden="1" x14ac:dyDescent="0.15">
      <c r="B2749" s="15">
        <v>112003</v>
      </c>
      <c r="C2749" s="16" t="s">
        <v>11</v>
      </c>
      <c r="D2749" s="26">
        <v>43682</v>
      </c>
      <c r="E2749" s="16" t="s">
        <v>1418</v>
      </c>
      <c r="F2749" s="66">
        <v>250000000</v>
      </c>
      <c r="G2749" s="17"/>
      <c r="H2749" s="18">
        <f t="shared" si="42"/>
        <v>250000000</v>
      </c>
    </row>
    <row r="2750" spans="2:8" s="13" customFormat="1" hidden="1" x14ac:dyDescent="0.15">
      <c r="B2750" s="15">
        <v>311005</v>
      </c>
      <c r="C2750" s="16" t="s">
        <v>885</v>
      </c>
      <c r="D2750" s="26">
        <v>43682</v>
      </c>
      <c r="E2750" s="16" t="s">
        <v>1418</v>
      </c>
      <c r="F2750" s="66"/>
      <c r="G2750" s="17">
        <v>-250000000</v>
      </c>
      <c r="H2750" s="18">
        <f t="shared" si="42"/>
        <v>-250000000</v>
      </c>
    </row>
    <row r="2751" spans="2:8" s="59" customFormat="1" hidden="1" x14ac:dyDescent="0.15">
      <c r="B2751" s="15">
        <v>141005</v>
      </c>
      <c r="C2751" s="16" t="s">
        <v>36</v>
      </c>
      <c r="D2751" s="26">
        <v>43682</v>
      </c>
      <c r="E2751" s="16" t="s">
        <v>1419</v>
      </c>
      <c r="F2751" s="66">
        <v>587954</v>
      </c>
      <c r="G2751" s="17"/>
      <c r="H2751" s="18">
        <f t="shared" si="42"/>
        <v>587954</v>
      </c>
    </row>
    <row r="2752" spans="2:8" s="59" customFormat="1" hidden="1" x14ac:dyDescent="0.15">
      <c r="B2752" s="15">
        <v>112003</v>
      </c>
      <c r="C2752" s="16" t="s">
        <v>11</v>
      </c>
      <c r="D2752" s="26">
        <v>43682</v>
      </c>
      <c r="E2752" s="16" t="s">
        <v>1419</v>
      </c>
      <c r="F2752" s="66"/>
      <c r="G2752" s="17">
        <v>-587954</v>
      </c>
      <c r="H2752" s="18">
        <f t="shared" si="42"/>
        <v>-587954</v>
      </c>
    </row>
    <row r="2753" spans="2:8" s="13" customFormat="1" hidden="1" x14ac:dyDescent="0.15">
      <c r="B2753" s="15">
        <v>112003</v>
      </c>
      <c r="C2753" s="16" t="s">
        <v>11</v>
      </c>
      <c r="D2753" s="26">
        <v>43683</v>
      </c>
      <c r="E2753" s="16" t="s">
        <v>1420</v>
      </c>
      <c r="F2753" s="66">
        <v>81000000</v>
      </c>
      <c r="G2753" s="17"/>
      <c r="H2753" s="18">
        <f t="shared" si="42"/>
        <v>81000000</v>
      </c>
    </row>
    <row r="2754" spans="2:8" s="13" customFormat="1" hidden="1" x14ac:dyDescent="0.15">
      <c r="B2754" s="15">
        <v>122001</v>
      </c>
      <c r="C2754" s="16" t="s">
        <v>18</v>
      </c>
      <c r="D2754" s="26">
        <v>43683</v>
      </c>
      <c r="E2754" s="16" t="s">
        <v>1420</v>
      </c>
      <c r="F2754" s="66"/>
      <c r="G2754" s="17">
        <v>-81000000</v>
      </c>
      <c r="H2754" s="18">
        <f t="shared" si="42"/>
        <v>-81000000</v>
      </c>
    </row>
    <row r="2755" spans="2:8" s="13" customFormat="1" hidden="1" x14ac:dyDescent="0.15">
      <c r="B2755" s="15">
        <v>811021</v>
      </c>
      <c r="C2755" s="16" t="s">
        <v>159</v>
      </c>
      <c r="D2755" s="26">
        <v>43685</v>
      </c>
      <c r="E2755" s="16" t="s">
        <v>1421</v>
      </c>
      <c r="F2755" s="66">
        <v>579876</v>
      </c>
      <c r="G2755" s="17"/>
      <c r="H2755" s="18">
        <f t="shared" si="42"/>
        <v>579876</v>
      </c>
    </row>
    <row r="2756" spans="2:8" s="13" customFormat="1" hidden="1" x14ac:dyDescent="0.15">
      <c r="B2756" s="15">
        <v>112003</v>
      </c>
      <c r="C2756" s="16" t="s">
        <v>11</v>
      </c>
      <c r="D2756" s="26">
        <v>43685</v>
      </c>
      <c r="E2756" s="16" t="s">
        <v>1421</v>
      </c>
      <c r="F2756" s="66"/>
      <c r="G2756" s="17">
        <v>-579876</v>
      </c>
      <c r="H2756" s="18">
        <f t="shared" si="42"/>
        <v>-579876</v>
      </c>
    </row>
    <row r="2757" spans="2:8" s="13" customFormat="1" hidden="1" x14ac:dyDescent="0.15">
      <c r="B2757" s="15">
        <v>912004</v>
      </c>
      <c r="C2757" s="16" t="s">
        <v>205</v>
      </c>
      <c r="D2757" s="26">
        <v>43685</v>
      </c>
      <c r="E2757" s="16" t="s">
        <v>227</v>
      </c>
      <c r="F2757" s="66">
        <v>5000</v>
      </c>
      <c r="G2757" s="17"/>
      <c r="H2757" s="18">
        <f t="shared" si="42"/>
        <v>5000</v>
      </c>
    </row>
    <row r="2758" spans="2:8" s="13" customFormat="1" hidden="1" x14ac:dyDescent="0.15">
      <c r="B2758" s="15">
        <v>112003</v>
      </c>
      <c r="C2758" s="16" t="s">
        <v>11</v>
      </c>
      <c r="D2758" s="26">
        <v>43685</v>
      </c>
      <c r="E2758" s="16" t="s">
        <v>227</v>
      </c>
      <c r="F2758" s="66"/>
      <c r="G2758" s="17">
        <v>-5000</v>
      </c>
      <c r="H2758" s="18">
        <f t="shared" si="42"/>
        <v>-5000</v>
      </c>
    </row>
    <row r="2759" spans="2:8" s="13" customFormat="1" hidden="1" x14ac:dyDescent="0.15">
      <c r="B2759" s="15">
        <v>611011</v>
      </c>
      <c r="C2759" s="16" t="s">
        <v>150</v>
      </c>
      <c r="D2759" s="26">
        <v>43685</v>
      </c>
      <c r="E2759" s="16" t="s">
        <v>1422</v>
      </c>
      <c r="F2759" s="66">
        <v>1258000</v>
      </c>
      <c r="G2759" s="17"/>
      <c r="H2759" s="18">
        <f t="shared" si="42"/>
        <v>1258000</v>
      </c>
    </row>
    <row r="2760" spans="2:8" s="13" customFormat="1" hidden="1" x14ac:dyDescent="0.15">
      <c r="B2760" s="15">
        <v>112003</v>
      </c>
      <c r="C2760" s="16" t="s">
        <v>11</v>
      </c>
      <c r="D2760" s="26">
        <v>43685</v>
      </c>
      <c r="E2760" s="16" t="s">
        <v>1422</v>
      </c>
      <c r="F2760" s="66"/>
      <c r="G2760" s="17">
        <v>-1258000</v>
      </c>
      <c r="H2760" s="18">
        <f t="shared" si="42"/>
        <v>-1258000</v>
      </c>
    </row>
    <row r="2761" spans="2:8" s="13" customFormat="1" hidden="1" x14ac:dyDescent="0.15">
      <c r="B2761" s="15">
        <v>912004</v>
      </c>
      <c r="C2761" s="16" t="s">
        <v>205</v>
      </c>
      <c r="D2761" s="26">
        <v>43685</v>
      </c>
      <c r="E2761" s="16" t="s">
        <v>227</v>
      </c>
      <c r="F2761" s="66">
        <v>5000</v>
      </c>
      <c r="G2761" s="17"/>
      <c r="H2761" s="18">
        <f t="shared" si="42"/>
        <v>5000</v>
      </c>
    </row>
    <row r="2762" spans="2:8" s="13" customFormat="1" hidden="1" x14ac:dyDescent="0.15">
      <c r="B2762" s="15">
        <v>112003</v>
      </c>
      <c r="C2762" s="16" t="s">
        <v>11</v>
      </c>
      <c r="D2762" s="26">
        <v>43685</v>
      </c>
      <c r="E2762" s="16" t="s">
        <v>227</v>
      </c>
      <c r="F2762" s="66"/>
      <c r="G2762" s="17">
        <v>-5000</v>
      </c>
      <c r="H2762" s="18">
        <f t="shared" si="42"/>
        <v>-5000</v>
      </c>
    </row>
    <row r="2763" spans="2:8" s="13" customFormat="1" hidden="1" x14ac:dyDescent="0.15">
      <c r="B2763" s="15">
        <v>811019</v>
      </c>
      <c r="C2763" s="16" t="s">
        <v>158</v>
      </c>
      <c r="D2763" s="26">
        <v>43685</v>
      </c>
      <c r="E2763" s="16" t="s">
        <v>1423</v>
      </c>
      <c r="F2763" s="66">
        <v>4969600</v>
      </c>
      <c r="G2763" s="17"/>
      <c r="H2763" s="18">
        <f t="shared" si="42"/>
        <v>4969600</v>
      </c>
    </row>
    <row r="2764" spans="2:8" s="13" customFormat="1" hidden="1" x14ac:dyDescent="0.15">
      <c r="B2764" s="15">
        <v>112003</v>
      </c>
      <c r="C2764" s="16" t="s">
        <v>11</v>
      </c>
      <c r="D2764" s="26">
        <v>43685</v>
      </c>
      <c r="E2764" s="16" t="s">
        <v>1423</v>
      </c>
      <c r="F2764" s="66"/>
      <c r="G2764" s="17">
        <v>-4969600</v>
      </c>
      <c r="H2764" s="18">
        <f t="shared" si="42"/>
        <v>-4969600</v>
      </c>
    </row>
    <row r="2765" spans="2:8" s="13" customFormat="1" hidden="1" x14ac:dyDescent="0.15">
      <c r="B2765" s="15">
        <v>811013</v>
      </c>
      <c r="C2765" s="16" t="s">
        <v>152</v>
      </c>
      <c r="D2765" s="26">
        <v>43685</v>
      </c>
      <c r="E2765" s="16" t="s">
        <v>1424</v>
      </c>
      <c r="F2765" s="66">
        <v>2500000</v>
      </c>
      <c r="G2765" s="17"/>
      <c r="H2765" s="18">
        <f t="shared" si="42"/>
        <v>2500000</v>
      </c>
    </row>
    <row r="2766" spans="2:8" s="13" customFormat="1" hidden="1" x14ac:dyDescent="0.15">
      <c r="B2766" s="15">
        <v>811012</v>
      </c>
      <c r="C2766" s="16" t="s">
        <v>151</v>
      </c>
      <c r="D2766" s="26">
        <v>43685</v>
      </c>
      <c r="E2766" s="16" t="s">
        <v>1424</v>
      </c>
      <c r="F2766" s="66">
        <v>2500000</v>
      </c>
      <c r="G2766" s="17"/>
      <c r="H2766" s="18">
        <f t="shared" si="42"/>
        <v>2500000</v>
      </c>
    </row>
    <row r="2767" spans="2:8" s="13" customFormat="1" hidden="1" x14ac:dyDescent="0.15">
      <c r="B2767" s="15">
        <v>112003</v>
      </c>
      <c r="C2767" s="16" t="s">
        <v>11</v>
      </c>
      <c r="D2767" s="26">
        <v>43685</v>
      </c>
      <c r="E2767" s="16" t="s">
        <v>1424</v>
      </c>
      <c r="F2767" s="66"/>
      <c r="G2767" s="17">
        <v>-5000000</v>
      </c>
      <c r="H2767" s="18">
        <f t="shared" si="42"/>
        <v>-5000000</v>
      </c>
    </row>
    <row r="2768" spans="2:8" s="13" customFormat="1" hidden="1" x14ac:dyDescent="0.15">
      <c r="B2768" s="15">
        <v>811013</v>
      </c>
      <c r="C2768" s="16" t="s">
        <v>152</v>
      </c>
      <c r="D2768" s="26">
        <v>43685</v>
      </c>
      <c r="E2768" s="16" t="s">
        <v>1425</v>
      </c>
      <c r="F2768" s="66">
        <v>2086000</v>
      </c>
      <c r="G2768" s="17"/>
      <c r="H2768" s="18">
        <f t="shared" si="42"/>
        <v>2086000</v>
      </c>
    </row>
    <row r="2769" spans="2:8" s="13" customFormat="1" hidden="1" x14ac:dyDescent="0.15">
      <c r="B2769" s="15">
        <v>112003</v>
      </c>
      <c r="C2769" s="16" t="s">
        <v>11</v>
      </c>
      <c r="D2769" s="26">
        <v>43685</v>
      </c>
      <c r="E2769" s="16" t="s">
        <v>1425</v>
      </c>
      <c r="F2769" s="66"/>
      <c r="G2769" s="17">
        <v>-2086000</v>
      </c>
      <c r="H2769" s="18">
        <f t="shared" si="42"/>
        <v>-2086000</v>
      </c>
    </row>
    <row r="2770" spans="2:8" s="13" customFormat="1" hidden="1" x14ac:dyDescent="0.15">
      <c r="B2770" s="15">
        <v>811003</v>
      </c>
      <c r="C2770" s="16" t="s">
        <v>188</v>
      </c>
      <c r="D2770" s="26">
        <v>43685</v>
      </c>
      <c r="E2770" s="16" t="s">
        <v>1426</v>
      </c>
      <c r="F2770" s="66">
        <v>10000000</v>
      </c>
      <c r="G2770" s="17"/>
      <c r="H2770" s="18">
        <f t="shared" si="42"/>
        <v>10000000</v>
      </c>
    </row>
    <row r="2771" spans="2:8" s="13" customFormat="1" hidden="1" x14ac:dyDescent="0.15">
      <c r="B2771" s="15">
        <v>112003</v>
      </c>
      <c r="C2771" s="16" t="s">
        <v>11</v>
      </c>
      <c r="D2771" s="26">
        <v>43685</v>
      </c>
      <c r="E2771" s="16" t="s">
        <v>1426</v>
      </c>
      <c r="F2771" s="66"/>
      <c r="G2771" s="17">
        <v>-10000000</v>
      </c>
      <c r="H2771" s="18">
        <f t="shared" si="42"/>
        <v>-10000000</v>
      </c>
    </row>
    <row r="2772" spans="2:8" s="13" customFormat="1" hidden="1" x14ac:dyDescent="0.15">
      <c r="B2772" s="15">
        <v>811012</v>
      </c>
      <c r="C2772" s="16" t="s">
        <v>151</v>
      </c>
      <c r="D2772" s="26">
        <v>43685</v>
      </c>
      <c r="E2772" s="16" t="s">
        <v>1427</v>
      </c>
      <c r="F2772" s="66">
        <v>1893000</v>
      </c>
      <c r="G2772" s="17"/>
      <c r="H2772" s="18">
        <f t="shared" si="42"/>
        <v>1893000</v>
      </c>
    </row>
    <row r="2773" spans="2:8" s="13" customFormat="1" hidden="1" x14ac:dyDescent="0.15">
      <c r="B2773" s="15">
        <v>112003</v>
      </c>
      <c r="C2773" s="16" t="s">
        <v>11</v>
      </c>
      <c r="D2773" s="26">
        <v>43685</v>
      </c>
      <c r="E2773" s="16" t="s">
        <v>1427</v>
      </c>
      <c r="F2773" s="66"/>
      <c r="G2773" s="17">
        <v>-1893000</v>
      </c>
      <c r="H2773" s="18">
        <f t="shared" si="42"/>
        <v>-1893000</v>
      </c>
    </row>
    <row r="2774" spans="2:8" s="13" customFormat="1" hidden="1" x14ac:dyDescent="0.15">
      <c r="B2774" s="15">
        <v>811010</v>
      </c>
      <c r="C2774" s="16" t="s">
        <v>149</v>
      </c>
      <c r="D2774" s="26">
        <v>43685</v>
      </c>
      <c r="E2774" s="16" t="s">
        <v>1428</v>
      </c>
      <c r="F2774" s="66">
        <v>3335690</v>
      </c>
      <c r="G2774" s="17"/>
      <c r="H2774" s="18">
        <f t="shared" si="42"/>
        <v>3335690</v>
      </c>
    </row>
    <row r="2775" spans="2:8" s="13" customFormat="1" hidden="1" x14ac:dyDescent="0.15">
      <c r="B2775" s="15">
        <v>112003</v>
      </c>
      <c r="C2775" s="16" t="s">
        <v>11</v>
      </c>
      <c r="D2775" s="26">
        <v>43685</v>
      </c>
      <c r="E2775" s="16" t="s">
        <v>1428</v>
      </c>
      <c r="F2775" s="66"/>
      <c r="G2775" s="17">
        <v>-3335690</v>
      </c>
      <c r="H2775" s="18">
        <f t="shared" si="42"/>
        <v>-3335690</v>
      </c>
    </row>
    <row r="2776" spans="2:8" s="13" customFormat="1" hidden="1" x14ac:dyDescent="0.15">
      <c r="B2776" s="15">
        <v>811010</v>
      </c>
      <c r="C2776" s="16" t="s">
        <v>149</v>
      </c>
      <c r="D2776" s="26">
        <v>43685</v>
      </c>
      <c r="E2776" s="16" t="s">
        <v>1429</v>
      </c>
      <c r="F2776" s="66">
        <v>3407000</v>
      </c>
      <c r="G2776" s="17"/>
      <c r="H2776" s="18">
        <f t="shared" si="42"/>
        <v>3407000</v>
      </c>
    </row>
    <row r="2777" spans="2:8" s="13" customFormat="1" hidden="1" x14ac:dyDescent="0.15">
      <c r="B2777" s="15">
        <v>112003</v>
      </c>
      <c r="C2777" s="16" t="s">
        <v>11</v>
      </c>
      <c r="D2777" s="26">
        <v>43685</v>
      </c>
      <c r="E2777" s="16" t="s">
        <v>1429</v>
      </c>
      <c r="F2777" s="66"/>
      <c r="G2777" s="17">
        <v>-3407000</v>
      </c>
      <c r="H2777" s="18">
        <f t="shared" si="42"/>
        <v>-3407000</v>
      </c>
    </row>
    <row r="2778" spans="2:8" s="13" customFormat="1" hidden="1" x14ac:dyDescent="0.15">
      <c r="B2778" s="15">
        <v>811020</v>
      </c>
      <c r="C2778" s="16" t="s">
        <v>178</v>
      </c>
      <c r="D2778" s="26">
        <v>43685</v>
      </c>
      <c r="E2778" s="16" t="s">
        <v>1430</v>
      </c>
      <c r="F2778" s="66">
        <v>510000</v>
      </c>
      <c r="G2778" s="17"/>
      <c r="H2778" s="18">
        <f t="shared" si="42"/>
        <v>510000</v>
      </c>
    </row>
    <row r="2779" spans="2:8" s="13" customFormat="1" hidden="1" x14ac:dyDescent="0.15">
      <c r="B2779" s="15">
        <v>112003</v>
      </c>
      <c r="C2779" s="16" t="s">
        <v>11</v>
      </c>
      <c r="D2779" s="26">
        <v>43685</v>
      </c>
      <c r="E2779" s="16" t="s">
        <v>1430</v>
      </c>
      <c r="F2779" s="66"/>
      <c r="G2779" s="17">
        <v>-510000</v>
      </c>
      <c r="H2779" s="18">
        <f t="shared" si="42"/>
        <v>-510000</v>
      </c>
    </row>
    <row r="2780" spans="2:8" s="13" customFormat="1" hidden="1" x14ac:dyDescent="0.15">
      <c r="B2780" s="15">
        <v>811016</v>
      </c>
      <c r="C2780" s="16" t="s">
        <v>155</v>
      </c>
      <c r="D2780" s="26">
        <v>43685</v>
      </c>
      <c r="E2780" s="16" t="s">
        <v>1431</v>
      </c>
      <c r="F2780" s="66">
        <v>15875000</v>
      </c>
      <c r="G2780" s="17"/>
      <c r="H2780" s="18">
        <f t="shared" si="42"/>
        <v>15875000</v>
      </c>
    </row>
    <row r="2781" spans="2:8" s="13" customFormat="1" hidden="1" x14ac:dyDescent="0.15">
      <c r="B2781" s="15">
        <v>112003</v>
      </c>
      <c r="C2781" s="16" t="s">
        <v>11</v>
      </c>
      <c r="D2781" s="26">
        <v>43685</v>
      </c>
      <c r="E2781" s="16" t="s">
        <v>1431</v>
      </c>
      <c r="F2781" s="66"/>
      <c r="G2781" s="17">
        <v>-15875000</v>
      </c>
      <c r="H2781" s="18">
        <f t="shared" si="42"/>
        <v>-15875000</v>
      </c>
    </row>
    <row r="2782" spans="2:8" s="13" customFormat="1" hidden="1" x14ac:dyDescent="0.15">
      <c r="B2782" s="15">
        <v>611003</v>
      </c>
      <c r="C2782" s="16" t="s">
        <v>142</v>
      </c>
      <c r="D2782" s="26">
        <v>43685</v>
      </c>
      <c r="E2782" s="16" t="s">
        <v>1432</v>
      </c>
      <c r="F2782" s="66">
        <v>19037500</v>
      </c>
      <c r="G2782" s="17"/>
      <c r="H2782" s="18">
        <f t="shared" si="42"/>
        <v>19037500</v>
      </c>
    </row>
    <row r="2783" spans="2:8" s="13" customFormat="1" hidden="1" x14ac:dyDescent="0.15">
      <c r="B2783" s="15">
        <v>112003</v>
      </c>
      <c r="C2783" s="16" t="s">
        <v>11</v>
      </c>
      <c r="D2783" s="26">
        <v>43685</v>
      </c>
      <c r="E2783" s="16" t="s">
        <v>1432</v>
      </c>
      <c r="F2783" s="66"/>
      <c r="G2783" s="17">
        <v>-19037500</v>
      </c>
      <c r="H2783" s="18">
        <f t="shared" si="42"/>
        <v>-19037500</v>
      </c>
    </row>
    <row r="2784" spans="2:8" s="13" customFormat="1" hidden="1" x14ac:dyDescent="0.15">
      <c r="B2784" s="15">
        <v>711001</v>
      </c>
      <c r="C2784" s="16" t="s">
        <v>175</v>
      </c>
      <c r="D2784" s="26">
        <v>43685</v>
      </c>
      <c r="E2784" s="16" t="s">
        <v>1433</v>
      </c>
      <c r="F2784" s="66">
        <v>17357500</v>
      </c>
      <c r="G2784" s="17"/>
      <c r="H2784" s="18">
        <f t="shared" ref="H2784:H2847" si="43">F2784+G2784</f>
        <v>17357500</v>
      </c>
    </row>
    <row r="2785" spans="2:8" s="13" customFormat="1" hidden="1" x14ac:dyDescent="0.15">
      <c r="B2785" s="15">
        <v>112003</v>
      </c>
      <c r="C2785" s="16" t="s">
        <v>11</v>
      </c>
      <c r="D2785" s="26">
        <v>43685</v>
      </c>
      <c r="E2785" s="16" t="s">
        <v>1433</v>
      </c>
      <c r="F2785" s="66"/>
      <c r="G2785" s="17">
        <v>-17357500</v>
      </c>
      <c r="H2785" s="18">
        <f t="shared" si="43"/>
        <v>-17357500</v>
      </c>
    </row>
    <row r="2786" spans="2:8" s="13" customFormat="1" hidden="1" x14ac:dyDescent="0.15">
      <c r="B2786" s="15">
        <v>611034</v>
      </c>
      <c r="C2786" s="16" t="s">
        <v>172</v>
      </c>
      <c r="D2786" s="26">
        <v>43685</v>
      </c>
      <c r="E2786" s="16" t="s">
        <v>1434</v>
      </c>
      <c r="F2786" s="66">
        <v>1213192</v>
      </c>
      <c r="G2786" s="17"/>
      <c r="H2786" s="18">
        <f t="shared" si="43"/>
        <v>1213192</v>
      </c>
    </row>
    <row r="2787" spans="2:8" s="13" customFormat="1" hidden="1" x14ac:dyDescent="0.15">
      <c r="B2787" s="15">
        <v>112003</v>
      </c>
      <c r="C2787" s="16" t="s">
        <v>11</v>
      </c>
      <c r="D2787" s="26">
        <v>43685</v>
      </c>
      <c r="E2787" s="16" t="s">
        <v>1434</v>
      </c>
      <c r="F2787" s="66"/>
      <c r="G2787" s="17">
        <v>-1213192</v>
      </c>
      <c r="H2787" s="18">
        <f t="shared" si="43"/>
        <v>-1213192</v>
      </c>
    </row>
    <row r="2788" spans="2:8" s="13" customFormat="1" hidden="1" x14ac:dyDescent="0.15">
      <c r="B2788" s="15">
        <v>611024</v>
      </c>
      <c r="C2788" s="16" t="s">
        <v>162</v>
      </c>
      <c r="D2788" s="26">
        <v>43685</v>
      </c>
      <c r="E2788" s="16" t="s">
        <v>1435</v>
      </c>
      <c r="F2788" s="66">
        <v>4475000</v>
      </c>
      <c r="G2788" s="17"/>
      <c r="H2788" s="18">
        <f t="shared" si="43"/>
        <v>4475000</v>
      </c>
    </row>
    <row r="2789" spans="2:8" s="13" customFormat="1" hidden="1" x14ac:dyDescent="0.15">
      <c r="B2789" s="15">
        <v>112003</v>
      </c>
      <c r="C2789" s="16" t="s">
        <v>11</v>
      </c>
      <c r="D2789" s="26">
        <v>43685</v>
      </c>
      <c r="E2789" s="16" t="s">
        <v>1435</v>
      </c>
      <c r="F2789" s="66"/>
      <c r="G2789" s="17">
        <v>-4475000</v>
      </c>
      <c r="H2789" s="18">
        <f t="shared" si="43"/>
        <v>-4475000</v>
      </c>
    </row>
    <row r="2790" spans="2:8" s="13" customFormat="1" hidden="1" x14ac:dyDescent="0.15">
      <c r="B2790" s="15">
        <v>611034</v>
      </c>
      <c r="C2790" s="16" t="s">
        <v>172</v>
      </c>
      <c r="D2790" s="26">
        <v>43685</v>
      </c>
      <c r="E2790" s="16" t="s">
        <v>1436</v>
      </c>
      <c r="F2790" s="66">
        <v>3920000</v>
      </c>
      <c r="G2790" s="17"/>
      <c r="H2790" s="18">
        <f t="shared" si="43"/>
        <v>3920000</v>
      </c>
    </row>
    <row r="2791" spans="2:8" s="13" customFormat="1" hidden="1" x14ac:dyDescent="0.15">
      <c r="B2791" s="15">
        <v>112003</v>
      </c>
      <c r="C2791" s="16" t="s">
        <v>11</v>
      </c>
      <c r="D2791" s="26">
        <v>43685</v>
      </c>
      <c r="E2791" s="16" t="s">
        <v>1436</v>
      </c>
      <c r="F2791" s="66"/>
      <c r="G2791" s="17">
        <v>-3920000</v>
      </c>
      <c r="H2791" s="18">
        <f t="shared" si="43"/>
        <v>-3920000</v>
      </c>
    </row>
    <row r="2792" spans="2:8" s="13" customFormat="1" hidden="1" x14ac:dyDescent="0.15">
      <c r="B2792" s="15">
        <v>711034</v>
      </c>
      <c r="C2792" s="16" t="s">
        <v>183</v>
      </c>
      <c r="D2792" s="26">
        <v>43685</v>
      </c>
      <c r="E2792" s="16" t="s">
        <v>1437</v>
      </c>
      <c r="F2792" s="66">
        <v>596400</v>
      </c>
      <c r="G2792" s="17"/>
      <c r="H2792" s="18">
        <f t="shared" si="43"/>
        <v>596400</v>
      </c>
    </row>
    <row r="2793" spans="2:8" s="13" customFormat="1" hidden="1" x14ac:dyDescent="0.15">
      <c r="B2793" s="15">
        <v>112003</v>
      </c>
      <c r="C2793" s="16" t="s">
        <v>11</v>
      </c>
      <c r="D2793" s="26">
        <v>43685</v>
      </c>
      <c r="E2793" s="16" t="s">
        <v>1437</v>
      </c>
      <c r="F2793" s="66"/>
      <c r="G2793" s="17">
        <v>-596400</v>
      </c>
      <c r="H2793" s="18">
        <f t="shared" si="43"/>
        <v>-596400</v>
      </c>
    </row>
    <row r="2794" spans="2:8" s="13" customFormat="1" hidden="1" x14ac:dyDescent="0.15">
      <c r="B2794" s="15">
        <v>711034</v>
      </c>
      <c r="C2794" s="16" t="s">
        <v>183</v>
      </c>
      <c r="D2794" s="26">
        <v>43685</v>
      </c>
      <c r="E2794" s="16" t="s">
        <v>1438</v>
      </c>
      <c r="F2794" s="66">
        <v>806400</v>
      </c>
      <c r="G2794" s="17"/>
      <c r="H2794" s="18">
        <f t="shared" si="43"/>
        <v>806400</v>
      </c>
    </row>
    <row r="2795" spans="2:8" s="13" customFormat="1" hidden="1" x14ac:dyDescent="0.15">
      <c r="B2795" s="15">
        <v>112003</v>
      </c>
      <c r="C2795" s="16" t="s">
        <v>11</v>
      </c>
      <c r="D2795" s="26">
        <v>43685</v>
      </c>
      <c r="E2795" s="16" t="s">
        <v>1438</v>
      </c>
      <c r="F2795" s="66"/>
      <c r="G2795" s="17">
        <v>-806400</v>
      </c>
      <c r="H2795" s="18">
        <f t="shared" si="43"/>
        <v>-806400</v>
      </c>
    </row>
    <row r="2796" spans="2:8" s="13" customFormat="1" hidden="1" x14ac:dyDescent="0.15">
      <c r="B2796" s="15">
        <v>611034</v>
      </c>
      <c r="C2796" s="16" t="s">
        <v>172</v>
      </c>
      <c r="D2796" s="26">
        <v>43685</v>
      </c>
      <c r="E2796" s="16" t="s">
        <v>1439</v>
      </c>
      <c r="F2796" s="66">
        <v>5587985</v>
      </c>
      <c r="G2796" s="17"/>
      <c r="H2796" s="18">
        <f t="shared" si="43"/>
        <v>5587985</v>
      </c>
    </row>
    <row r="2797" spans="2:8" s="13" customFormat="1" hidden="1" x14ac:dyDescent="0.15">
      <c r="B2797" s="15">
        <v>112003</v>
      </c>
      <c r="C2797" s="16" t="s">
        <v>11</v>
      </c>
      <c r="D2797" s="26">
        <v>43685</v>
      </c>
      <c r="E2797" s="16" t="s">
        <v>1439</v>
      </c>
      <c r="F2797" s="66"/>
      <c r="G2797" s="17">
        <v>-5587985</v>
      </c>
      <c r="H2797" s="18">
        <f t="shared" si="43"/>
        <v>-5587985</v>
      </c>
    </row>
    <row r="2798" spans="2:8" s="13" customFormat="1" hidden="1" x14ac:dyDescent="0.15">
      <c r="B2798" s="15">
        <v>611034</v>
      </c>
      <c r="C2798" s="16" t="s">
        <v>172</v>
      </c>
      <c r="D2798" s="26">
        <v>43685</v>
      </c>
      <c r="E2798" s="16" t="s">
        <v>1440</v>
      </c>
      <c r="F2798" s="66">
        <v>12565585</v>
      </c>
      <c r="G2798" s="17"/>
      <c r="H2798" s="18">
        <f t="shared" si="43"/>
        <v>12565585</v>
      </c>
    </row>
    <row r="2799" spans="2:8" s="13" customFormat="1" hidden="1" x14ac:dyDescent="0.15">
      <c r="B2799" s="15">
        <v>112003</v>
      </c>
      <c r="C2799" s="16" t="s">
        <v>11</v>
      </c>
      <c r="D2799" s="26">
        <v>43685</v>
      </c>
      <c r="E2799" s="16" t="s">
        <v>1440</v>
      </c>
      <c r="F2799" s="66"/>
      <c r="G2799" s="17">
        <v>-12565585</v>
      </c>
      <c r="H2799" s="18">
        <f t="shared" si="43"/>
        <v>-12565585</v>
      </c>
    </row>
    <row r="2800" spans="2:8" s="13" customFormat="1" hidden="1" x14ac:dyDescent="0.15">
      <c r="B2800" s="15">
        <v>611001</v>
      </c>
      <c r="C2800" s="16" t="s">
        <v>140</v>
      </c>
      <c r="D2800" s="26">
        <v>43685</v>
      </c>
      <c r="E2800" s="16" t="s">
        <v>1441</v>
      </c>
      <c r="F2800" s="66">
        <v>37140400</v>
      </c>
      <c r="G2800" s="17"/>
      <c r="H2800" s="18">
        <f t="shared" si="43"/>
        <v>37140400</v>
      </c>
    </row>
    <row r="2801" spans="2:8" s="13" customFormat="1" hidden="1" x14ac:dyDescent="0.15">
      <c r="B2801" s="15">
        <v>112003</v>
      </c>
      <c r="C2801" s="16" t="s">
        <v>11</v>
      </c>
      <c r="D2801" s="26">
        <v>43685</v>
      </c>
      <c r="E2801" s="16" t="s">
        <v>1441</v>
      </c>
      <c r="F2801" s="66"/>
      <c r="G2801" s="17">
        <v>-37140400</v>
      </c>
      <c r="H2801" s="18">
        <f t="shared" si="43"/>
        <v>-37140400</v>
      </c>
    </row>
    <row r="2802" spans="2:8" s="13" customFormat="1" hidden="1" x14ac:dyDescent="0.15">
      <c r="B2802" s="15">
        <v>811003</v>
      </c>
      <c r="C2802" s="16" t="s">
        <v>188</v>
      </c>
      <c r="D2802" s="26">
        <v>43685</v>
      </c>
      <c r="E2802" s="16" t="s">
        <v>1442</v>
      </c>
      <c r="F2802" s="66">
        <v>3882000</v>
      </c>
      <c r="G2802" s="17"/>
      <c r="H2802" s="18">
        <f t="shared" si="43"/>
        <v>3882000</v>
      </c>
    </row>
    <row r="2803" spans="2:8" s="13" customFormat="1" hidden="1" x14ac:dyDescent="0.15">
      <c r="B2803" s="15">
        <v>112003</v>
      </c>
      <c r="C2803" s="16" t="s">
        <v>11</v>
      </c>
      <c r="D2803" s="26">
        <v>43685</v>
      </c>
      <c r="E2803" s="16" t="s">
        <v>1442</v>
      </c>
      <c r="F2803" s="66"/>
      <c r="G2803" s="17">
        <v>-3882000</v>
      </c>
      <c r="H2803" s="18">
        <f t="shared" si="43"/>
        <v>-3882000</v>
      </c>
    </row>
    <row r="2804" spans="2:8" s="13" customFormat="1" hidden="1" x14ac:dyDescent="0.15">
      <c r="B2804" s="15">
        <v>811003</v>
      </c>
      <c r="C2804" s="16" t="s">
        <v>188</v>
      </c>
      <c r="D2804" s="26">
        <v>43685</v>
      </c>
      <c r="E2804" s="16" t="s">
        <v>1443</v>
      </c>
      <c r="F2804" s="66">
        <v>2005000</v>
      </c>
      <c r="G2804" s="17"/>
      <c r="H2804" s="18">
        <f t="shared" si="43"/>
        <v>2005000</v>
      </c>
    </row>
    <row r="2805" spans="2:8" s="13" customFormat="1" hidden="1" x14ac:dyDescent="0.15">
      <c r="B2805" s="15">
        <v>112003</v>
      </c>
      <c r="C2805" s="16" t="s">
        <v>11</v>
      </c>
      <c r="D2805" s="26">
        <v>43685</v>
      </c>
      <c r="E2805" s="16" t="s">
        <v>1443</v>
      </c>
      <c r="F2805" s="66"/>
      <c r="G2805" s="17">
        <v>-2005000</v>
      </c>
      <c r="H2805" s="18">
        <f t="shared" si="43"/>
        <v>-2005000</v>
      </c>
    </row>
    <row r="2806" spans="2:8" s="13" customFormat="1" hidden="1" x14ac:dyDescent="0.15">
      <c r="B2806" s="15">
        <v>611014</v>
      </c>
      <c r="C2806" s="16" t="s">
        <v>153</v>
      </c>
      <c r="D2806" s="26">
        <v>43685</v>
      </c>
      <c r="E2806" s="16" t="s">
        <v>753</v>
      </c>
      <c r="F2806" s="66">
        <v>24829</v>
      </c>
      <c r="G2806" s="17"/>
      <c r="H2806" s="18">
        <f t="shared" si="43"/>
        <v>24829</v>
      </c>
    </row>
    <row r="2807" spans="2:8" s="13" customFormat="1" hidden="1" x14ac:dyDescent="0.15">
      <c r="B2807" s="15">
        <v>112003</v>
      </c>
      <c r="C2807" s="16" t="s">
        <v>11</v>
      </c>
      <c r="D2807" s="26">
        <v>43685</v>
      </c>
      <c r="E2807" s="16" t="s">
        <v>753</v>
      </c>
      <c r="F2807" s="66"/>
      <c r="G2807" s="17">
        <v>-24829</v>
      </c>
      <c r="H2807" s="18">
        <f t="shared" si="43"/>
        <v>-24829</v>
      </c>
    </row>
    <row r="2808" spans="2:8" s="13" customFormat="1" hidden="1" x14ac:dyDescent="0.15">
      <c r="B2808" s="15">
        <v>811015</v>
      </c>
      <c r="C2808" s="16" t="s">
        <v>154</v>
      </c>
      <c r="D2808" s="26">
        <v>43685</v>
      </c>
      <c r="E2808" s="16" t="s">
        <v>1444</v>
      </c>
      <c r="F2808" s="66">
        <v>52825</v>
      </c>
      <c r="G2808" s="17"/>
      <c r="H2808" s="18">
        <f t="shared" si="43"/>
        <v>52825</v>
      </c>
    </row>
    <row r="2809" spans="2:8" s="13" customFormat="1" hidden="1" x14ac:dyDescent="0.15">
      <c r="B2809" s="15">
        <v>112003</v>
      </c>
      <c r="C2809" s="16" t="s">
        <v>11</v>
      </c>
      <c r="D2809" s="26">
        <v>43685</v>
      </c>
      <c r="E2809" s="16" t="s">
        <v>1444</v>
      </c>
      <c r="F2809" s="66"/>
      <c r="G2809" s="17">
        <v>-52825</v>
      </c>
      <c r="H2809" s="18">
        <f t="shared" si="43"/>
        <v>-52825</v>
      </c>
    </row>
    <row r="2810" spans="2:8" s="13" customFormat="1" hidden="1" x14ac:dyDescent="0.15">
      <c r="B2810" s="15">
        <v>811015</v>
      </c>
      <c r="C2810" s="16" t="s">
        <v>154</v>
      </c>
      <c r="D2810" s="26">
        <v>43685</v>
      </c>
      <c r="E2810" s="16" t="s">
        <v>1445</v>
      </c>
      <c r="F2810" s="66">
        <v>52000</v>
      </c>
      <c r="G2810" s="17"/>
      <c r="H2810" s="18">
        <f t="shared" si="43"/>
        <v>52000</v>
      </c>
    </row>
    <row r="2811" spans="2:8" s="13" customFormat="1" hidden="1" x14ac:dyDescent="0.15">
      <c r="B2811" s="15">
        <v>112003</v>
      </c>
      <c r="C2811" s="16" t="s">
        <v>11</v>
      </c>
      <c r="D2811" s="26">
        <v>43685</v>
      </c>
      <c r="E2811" s="16" t="s">
        <v>1445</v>
      </c>
      <c r="F2811" s="66"/>
      <c r="G2811" s="17">
        <v>-52000</v>
      </c>
      <c r="H2811" s="18">
        <f t="shared" si="43"/>
        <v>-52000</v>
      </c>
    </row>
    <row r="2812" spans="2:8" s="13" customFormat="1" hidden="1" x14ac:dyDescent="0.15">
      <c r="B2812" s="15">
        <v>811015</v>
      </c>
      <c r="C2812" s="16" t="s">
        <v>154</v>
      </c>
      <c r="D2812" s="26">
        <v>43685</v>
      </c>
      <c r="E2812" s="16" t="s">
        <v>1446</v>
      </c>
      <c r="F2812" s="66">
        <v>409091</v>
      </c>
      <c r="G2812" s="17"/>
      <c r="H2812" s="18">
        <f t="shared" si="43"/>
        <v>409091</v>
      </c>
    </row>
    <row r="2813" spans="2:8" s="13" customFormat="1" hidden="1" x14ac:dyDescent="0.15">
      <c r="B2813" s="15">
        <v>112003</v>
      </c>
      <c r="C2813" s="16" t="s">
        <v>11</v>
      </c>
      <c r="D2813" s="26">
        <v>43685</v>
      </c>
      <c r="E2813" s="16" t="s">
        <v>1446</v>
      </c>
      <c r="F2813" s="66"/>
      <c r="G2813" s="17">
        <v>-409091</v>
      </c>
      <c r="H2813" s="18">
        <f t="shared" si="43"/>
        <v>-409091</v>
      </c>
    </row>
    <row r="2814" spans="2:8" s="13" customFormat="1" hidden="1" x14ac:dyDescent="0.15">
      <c r="B2814" s="15">
        <v>811015</v>
      </c>
      <c r="C2814" s="16" t="s">
        <v>154</v>
      </c>
      <c r="D2814" s="26">
        <v>43685</v>
      </c>
      <c r="E2814" s="16" t="s">
        <v>1447</v>
      </c>
      <c r="F2814" s="66">
        <v>114687</v>
      </c>
      <c r="G2814" s="17"/>
      <c r="H2814" s="18">
        <f t="shared" si="43"/>
        <v>114687</v>
      </c>
    </row>
    <row r="2815" spans="2:8" s="13" customFormat="1" hidden="1" x14ac:dyDescent="0.15">
      <c r="B2815" s="15">
        <v>112003</v>
      </c>
      <c r="C2815" s="16" t="s">
        <v>11</v>
      </c>
      <c r="D2815" s="26">
        <v>43685</v>
      </c>
      <c r="E2815" s="16" t="s">
        <v>1447</v>
      </c>
      <c r="F2815" s="66"/>
      <c r="G2815" s="17">
        <v>-114687</v>
      </c>
      <c r="H2815" s="18">
        <f t="shared" si="43"/>
        <v>-114687</v>
      </c>
    </row>
    <row r="2816" spans="2:8" s="13" customFormat="1" hidden="1" x14ac:dyDescent="0.15">
      <c r="B2816" s="15">
        <v>611015</v>
      </c>
      <c r="C2816" s="16" t="s">
        <v>154</v>
      </c>
      <c r="D2816" s="26">
        <v>43685</v>
      </c>
      <c r="E2816" s="16" t="s">
        <v>1448</v>
      </c>
      <c r="F2816" s="66">
        <v>332615</v>
      </c>
      <c r="G2816" s="17"/>
      <c r="H2816" s="18">
        <f t="shared" si="43"/>
        <v>332615</v>
      </c>
    </row>
    <row r="2817" spans="2:8" s="13" customFormat="1" hidden="1" x14ac:dyDescent="0.15">
      <c r="B2817" s="15">
        <v>112003</v>
      </c>
      <c r="C2817" s="16" t="s">
        <v>11</v>
      </c>
      <c r="D2817" s="26">
        <v>43685</v>
      </c>
      <c r="E2817" s="16" t="s">
        <v>1448</v>
      </c>
      <c r="F2817" s="66"/>
      <c r="G2817" s="17">
        <v>-332615</v>
      </c>
      <c r="H2817" s="18">
        <f t="shared" si="43"/>
        <v>-332615</v>
      </c>
    </row>
    <row r="2818" spans="2:8" s="13" customFormat="1" hidden="1" x14ac:dyDescent="0.15">
      <c r="B2818" s="15">
        <v>811015</v>
      </c>
      <c r="C2818" s="16" t="s">
        <v>154</v>
      </c>
      <c r="D2818" s="26">
        <v>43685</v>
      </c>
      <c r="E2818" s="16" t="s">
        <v>1449</v>
      </c>
      <c r="F2818" s="66">
        <v>379500</v>
      </c>
      <c r="G2818" s="17"/>
      <c r="H2818" s="18">
        <f t="shared" si="43"/>
        <v>379500</v>
      </c>
    </row>
    <row r="2819" spans="2:8" s="13" customFormat="1" hidden="1" x14ac:dyDescent="0.15">
      <c r="B2819" s="15">
        <v>112003</v>
      </c>
      <c r="C2819" s="16" t="s">
        <v>11</v>
      </c>
      <c r="D2819" s="26">
        <v>43685</v>
      </c>
      <c r="E2819" s="16" t="s">
        <v>1449</v>
      </c>
      <c r="F2819" s="66"/>
      <c r="G2819" s="17">
        <v>-379500</v>
      </c>
      <c r="H2819" s="18">
        <f t="shared" si="43"/>
        <v>-379500</v>
      </c>
    </row>
    <row r="2820" spans="2:8" s="59" customFormat="1" hidden="1" x14ac:dyDescent="0.15">
      <c r="B2820" s="15">
        <v>811015</v>
      </c>
      <c r="C2820" s="16" t="s">
        <v>154</v>
      </c>
      <c r="D2820" s="26">
        <v>43685</v>
      </c>
      <c r="E2820" s="16" t="s">
        <v>1450</v>
      </c>
      <c r="F2820" s="66">
        <v>379500</v>
      </c>
      <c r="G2820" s="17"/>
      <c r="H2820" s="18">
        <f t="shared" si="43"/>
        <v>379500</v>
      </c>
    </row>
    <row r="2821" spans="2:8" s="59" customFormat="1" hidden="1" x14ac:dyDescent="0.15">
      <c r="B2821" s="15">
        <v>112003</v>
      </c>
      <c r="C2821" s="16" t="s">
        <v>11</v>
      </c>
      <c r="D2821" s="26">
        <v>43685</v>
      </c>
      <c r="E2821" s="16" t="s">
        <v>1450</v>
      </c>
      <c r="F2821" s="66"/>
      <c r="G2821" s="17">
        <v>-379500</v>
      </c>
      <c r="H2821" s="18">
        <f t="shared" si="43"/>
        <v>-379500</v>
      </c>
    </row>
    <row r="2822" spans="2:8" s="59" customFormat="1" hidden="1" x14ac:dyDescent="0.15">
      <c r="B2822" s="15">
        <v>141004</v>
      </c>
      <c r="C2822" s="16" t="s">
        <v>35</v>
      </c>
      <c r="D2822" s="26">
        <v>43685</v>
      </c>
      <c r="E2822" s="16" t="s">
        <v>1156</v>
      </c>
      <c r="F2822" s="66">
        <v>135131</v>
      </c>
      <c r="G2822" s="17"/>
      <c r="H2822" s="18">
        <f t="shared" si="43"/>
        <v>135131</v>
      </c>
    </row>
    <row r="2823" spans="2:8" s="59" customFormat="1" hidden="1" x14ac:dyDescent="0.15">
      <c r="B2823" s="15">
        <v>112003</v>
      </c>
      <c r="C2823" s="16" t="s">
        <v>943</v>
      </c>
      <c r="D2823" s="26">
        <v>43685</v>
      </c>
      <c r="E2823" s="16" t="s">
        <v>1156</v>
      </c>
      <c r="F2823" s="66"/>
      <c r="G2823" s="17">
        <v>-135131</v>
      </c>
      <c r="H2823" s="18">
        <f t="shared" si="43"/>
        <v>-135131</v>
      </c>
    </row>
    <row r="2824" spans="2:8" s="13" customFormat="1" hidden="1" x14ac:dyDescent="0.15">
      <c r="B2824" s="15">
        <v>811010</v>
      </c>
      <c r="C2824" s="16" t="s">
        <v>149</v>
      </c>
      <c r="D2824" s="26">
        <v>43685</v>
      </c>
      <c r="E2824" s="16" t="s">
        <v>1451</v>
      </c>
      <c r="F2824" s="66">
        <v>6437000</v>
      </c>
      <c r="G2824" s="17"/>
      <c r="H2824" s="18">
        <f t="shared" si="43"/>
        <v>6437000</v>
      </c>
    </row>
    <row r="2825" spans="2:8" s="13" customFormat="1" hidden="1" x14ac:dyDescent="0.15">
      <c r="B2825" s="15">
        <v>112003</v>
      </c>
      <c r="C2825" s="16" t="s">
        <v>11</v>
      </c>
      <c r="D2825" s="26">
        <v>43685</v>
      </c>
      <c r="E2825" s="16" t="s">
        <v>1451</v>
      </c>
      <c r="F2825" s="66"/>
      <c r="G2825" s="17">
        <v>-6437000</v>
      </c>
      <c r="H2825" s="18">
        <f t="shared" si="43"/>
        <v>-6437000</v>
      </c>
    </row>
    <row r="2826" spans="2:8" s="13" customFormat="1" hidden="1" x14ac:dyDescent="0.15">
      <c r="B2826" s="15">
        <v>811014</v>
      </c>
      <c r="C2826" s="16" t="s">
        <v>153</v>
      </c>
      <c r="D2826" s="26">
        <v>43685</v>
      </c>
      <c r="E2826" s="16" t="s">
        <v>754</v>
      </c>
      <c r="F2826" s="66">
        <v>4268317</v>
      </c>
      <c r="G2826" s="17"/>
      <c r="H2826" s="18">
        <f t="shared" si="43"/>
        <v>4268317</v>
      </c>
    </row>
    <row r="2827" spans="2:8" s="13" customFormat="1" hidden="1" x14ac:dyDescent="0.15">
      <c r="B2827" s="15">
        <v>112003</v>
      </c>
      <c r="C2827" s="16" t="s">
        <v>11</v>
      </c>
      <c r="D2827" s="26">
        <v>43685</v>
      </c>
      <c r="E2827" s="16" t="s">
        <v>754</v>
      </c>
      <c r="F2827" s="66"/>
      <c r="G2827" s="17">
        <v>-4268317</v>
      </c>
      <c r="H2827" s="18">
        <f t="shared" si="43"/>
        <v>-4268317</v>
      </c>
    </row>
    <row r="2828" spans="2:8" s="13" customFormat="1" hidden="1" x14ac:dyDescent="0.15">
      <c r="B2828" s="15">
        <v>611014</v>
      </c>
      <c r="C2828" s="16" t="s">
        <v>153</v>
      </c>
      <c r="D2828" s="26">
        <v>43685</v>
      </c>
      <c r="E2828" s="16" t="s">
        <v>1452</v>
      </c>
      <c r="F2828" s="66">
        <v>1480389</v>
      </c>
      <c r="G2828" s="17"/>
      <c r="H2828" s="18">
        <f t="shared" si="43"/>
        <v>1480389</v>
      </c>
    </row>
    <row r="2829" spans="2:8" s="13" customFormat="1" hidden="1" x14ac:dyDescent="0.15">
      <c r="B2829" s="15">
        <v>112003</v>
      </c>
      <c r="C2829" s="16" t="s">
        <v>11</v>
      </c>
      <c r="D2829" s="26">
        <v>43685</v>
      </c>
      <c r="E2829" s="16" t="s">
        <v>1452</v>
      </c>
      <c r="F2829" s="66"/>
      <c r="G2829" s="17">
        <v>-1480389</v>
      </c>
      <c r="H2829" s="18">
        <f t="shared" si="43"/>
        <v>-1480389</v>
      </c>
    </row>
    <row r="2830" spans="2:8" s="13" customFormat="1" hidden="1" x14ac:dyDescent="0.15">
      <c r="B2830" s="15">
        <v>112003</v>
      </c>
      <c r="C2830" s="16" t="s">
        <v>11</v>
      </c>
      <c r="D2830" s="26">
        <v>43686</v>
      </c>
      <c r="E2830" s="16" t="s">
        <v>1453</v>
      </c>
      <c r="F2830" s="66">
        <v>15365000</v>
      </c>
      <c r="G2830" s="17"/>
      <c r="H2830" s="18">
        <f t="shared" si="43"/>
        <v>15365000</v>
      </c>
    </row>
    <row r="2831" spans="2:8" s="13" customFormat="1" hidden="1" x14ac:dyDescent="0.15">
      <c r="B2831" s="15">
        <v>122001</v>
      </c>
      <c r="C2831" s="16" t="s">
        <v>18</v>
      </c>
      <c r="D2831" s="26">
        <v>43686</v>
      </c>
      <c r="E2831" s="16" t="s">
        <v>1453</v>
      </c>
      <c r="F2831" s="66"/>
      <c r="G2831" s="17">
        <v>-15365000</v>
      </c>
      <c r="H2831" s="18">
        <f t="shared" si="43"/>
        <v>-15365000</v>
      </c>
    </row>
    <row r="2832" spans="2:8" s="13" customFormat="1" hidden="1" x14ac:dyDescent="0.15">
      <c r="B2832" s="15">
        <v>811003</v>
      </c>
      <c r="C2832" s="16" t="s">
        <v>188</v>
      </c>
      <c r="D2832" s="26">
        <v>43686</v>
      </c>
      <c r="E2832" s="16" t="s">
        <v>1454</v>
      </c>
      <c r="F2832" s="66">
        <v>1008800</v>
      </c>
      <c r="G2832" s="17"/>
      <c r="H2832" s="18">
        <f t="shared" si="43"/>
        <v>1008800</v>
      </c>
    </row>
    <row r="2833" spans="2:8" s="13" customFormat="1" hidden="1" x14ac:dyDescent="0.15">
      <c r="B2833" s="15">
        <v>112003</v>
      </c>
      <c r="C2833" s="16" t="s">
        <v>11</v>
      </c>
      <c r="D2833" s="26">
        <v>43686</v>
      </c>
      <c r="E2833" s="16" t="s">
        <v>1454</v>
      </c>
      <c r="F2833" s="66"/>
      <c r="G2833" s="17">
        <v>-1008800</v>
      </c>
      <c r="H2833" s="18">
        <f t="shared" si="43"/>
        <v>-1008800</v>
      </c>
    </row>
    <row r="2834" spans="2:8" s="13" customFormat="1" hidden="1" x14ac:dyDescent="0.15">
      <c r="B2834" s="15">
        <v>611014</v>
      </c>
      <c r="C2834" s="16" t="s">
        <v>153</v>
      </c>
      <c r="D2834" s="26">
        <v>43686</v>
      </c>
      <c r="E2834" s="16" t="s">
        <v>1455</v>
      </c>
      <c r="F2834" s="66">
        <v>2042651</v>
      </c>
      <c r="G2834" s="17"/>
      <c r="H2834" s="18">
        <f t="shared" si="43"/>
        <v>2042651</v>
      </c>
    </row>
    <row r="2835" spans="2:8" s="13" customFormat="1" hidden="1" x14ac:dyDescent="0.15">
      <c r="B2835" s="15">
        <v>112003</v>
      </c>
      <c r="C2835" s="16" t="s">
        <v>11</v>
      </c>
      <c r="D2835" s="26">
        <v>43686</v>
      </c>
      <c r="E2835" s="16" t="s">
        <v>1455</v>
      </c>
      <c r="F2835" s="66"/>
      <c r="G2835" s="17">
        <v>-2042651</v>
      </c>
      <c r="H2835" s="18">
        <f t="shared" si="43"/>
        <v>-2042651</v>
      </c>
    </row>
    <row r="2836" spans="2:8" s="13" customFormat="1" hidden="1" x14ac:dyDescent="0.15">
      <c r="B2836" s="15">
        <v>611014</v>
      </c>
      <c r="C2836" s="16" t="s">
        <v>153</v>
      </c>
      <c r="D2836" s="26">
        <v>43686</v>
      </c>
      <c r="E2836" s="16" t="s">
        <v>1456</v>
      </c>
      <c r="F2836" s="66">
        <v>89900</v>
      </c>
      <c r="G2836" s="17"/>
      <c r="H2836" s="18">
        <f t="shared" si="43"/>
        <v>89900</v>
      </c>
    </row>
    <row r="2837" spans="2:8" s="13" customFormat="1" hidden="1" x14ac:dyDescent="0.15">
      <c r="B2837" s="15">
        <v>112003</v>
      </c>
      <c r="C2837" s="16" t="s">
        <v>11</v>
      </c>
      <c r="D2837" s="26">
        <v>43686</v>
      </c>
      <c r="E2837" s="16" t="s">
        <v>1456</v>
      </c>
      <c r="F2837" s="66"/>
      <c r="G2837" s="17">
        <v>-89900</v>
      </c>
      <c r="H2837" s="18">
        <f t="shared" si="43"/>
        <v>-89900</v>
      </c>
    </row>
    <row r="2838" spans="2:8" s="13" customFormat="1" hidden="1" x14ac:dyDescent="0.15">
      <c r="B2838" s="15">
        <v>811016</v>
      </c>
      <c r="C2838" s="16" t="s">
        <v>155</v>
      </c>
      <c r="D2838" s="26">
        <v>43686</v>
      </c>
      <c r="E2838" s="16" t="s">
        <v>1457</v>
      </c>
      <c r="F2838" s="66">
        <v>16018275</v>
      </c>
      <c r="G2838" s="17"/>
      <c r="H2838" s="18">
        <f t="shared" si="43"/>
        <v>16018275</v>
      </c>
    </row>
    <row r="2839" spans="2:8" s="13" customFormat="1" hidden="1" x14ac:dyDescent="0.15">
      <c r="B2839" s="15">
        <v>112003</v>
      </c>
      <c r="C2839" s="16" t="s">
        <v>11</v>
      </c>
      <c r="D2839" s="26">
        <v>43686</v>
      </c>
      <c r="E2839" s="16" t="s">
        <v>1457</v>
      </c>
      <c r="F2839" s="66"/>
      <c r="G2839" s="17">
        <v>-16018275</v>
      </c>
      <c r="H2839" s="18">
        <f t="shared" si="43"/>
        <v>-16018275</v>
      </c>
    </row>
    <row r="2840" spans="2:8" s="59" customFormat="1" hidden="1" x14ac:dyDescent="0.15">
      <c r="B2840" s="15">
        <v>611008</v>
      </c>
      <c r="C2840" s="16" t="s">
        <v>147</v>
      </c>
      <c r="D2840" s="26">
        <v>43689</v>
      </c>
      <c r="E2840" s="16" t="s">
        <v>1419</v>
      </c>
      <c r="F2840" s="66">
        <v>4099333.3333333335</v>
      </c>
      <c r="G2840" s="17"/>
      <c r="H2840" s="18">
        <f t="shared" si="43"/>
        <v>4099333.3333333335</v>
      </c>
    </row>
    <row r="2841" spans="2:8" s="59" customFormat="1" hidden="1" x14ac:dyDescent="0.15">
      <c r="B2841" s="15">
        <v>711008</v>
      </c>
      <c r="C2841" s="16" t="s">
        <v>147</v>
      </c>
      <c r="D2841" s="26">
        <v>43689</v>
      </c>
      <c r="E2841" s="16" t="s">
        <v>1419</v>
      </c>
      <c r="F2841" s="66">
        <v>4099333.3333333335</v>
      </c>
      <c r="G2841" s="17"/>
      <c r="H2841" s="18">
        <f t="shared" si="43"/>
        <v>4099333.3333333335</v>
      </c>
    </row>
    <row r="2842" spans="2:8" s="59" customFormat="1" hidden="1" x14ac:dyDescent="0.15">
      <c r="B2842" s="15">
        <v>811008</v>
      </c>
      <c r="C2842" s="16" t="s">
        <v>147</v>
      </c>
      <c r="D2842" s="26">
        <v>43689</v>
      </c>
      <c r="E2842" s="16" t="s">
        <v>1419</v>
      </c>
      <c r="F2842" s="66">
        <v>4099333.3333333335</v>
      </c>
      <c r="G2842" s="17"/>
      <c r="H2842" s="18">
        <f t="shared" si="43"/>
        <v>4099333.3333333335</v>
      </c>
    </row>
    <row r="2843" spans="2:8" s="59" customFormat="1" hidden="1" x14ac:dyDescent="0.15">
      <c r="B2843" s="15">
        <v>112003</v>
      </c>
      <c r="C2843" s="16" t="s">
        <v>11</v>
      </c>
      <c r="D2843" s="26">
        <v>43689</v>
      </c>
      <c r="E2843" s="16" t="s">
        <v>1419</v>
      </c>
      <c r="F2843" s="66"/>
      <c r="G2843" s="17">
        <v>-12298000</v>
      </c>
      <c r="H2843" s="18">
        <f t="shared" si="43"/>
        <v>-12298000</v>
      </c>
    </row>
    <row r="2844" spans="2:8" s="13" customFormat="1" hidden="1" x14ac:dyDescent="0.15">
      <c r="B2844" s="15">
        <v>112003</v>
      </c>
      <c r="C2844" s="16" t="s">
        <v>11</v>
      </c>
      <c r="D2844" s="26">
        <v>43689</v>
      </c>
      <c r="E2844" s="16" t="s">
        <v>1458</v>
      </c>
      <c r="F2844" s="66">
        <v>51192006</v>
      </c>
      <c r="G2844" s="17"/>
      <c r="H2844" s="18">
        <f t="shared" si="43"/>
        <v>51192006</v>
      </c>
    </row>
    <row r="2845" spans="2:8" s="13" customFormat="1" hidden="1" x14ac:dyDescent="0.15">
      <c r="B2845" s="15">
        <v>122001</v>
      </c>
      <c r="C2845" s="16" t="s">
        <v>18</v>
      </c>
      <c r="D2845" s="26">
        <v>43689</v>
      </c>
      <c r="E2845" s="16" t="s">
        <v>1458</v>
      </c>
      <c r="F2845" s="66"/>
      <c r="G2845" s="17">
        <v>-51192006</v>
      </c>
      <c r="H2845" s="18">
        <f t="shared" si="43"/>
        <v>-51192006</v>
      </c>
    </row>
    <row r="2846" spans="2:8" s="13" customFormat="1" hidden="1" x14ac:dyDescent="0.15">
      <c r="B2846" s="15">
        <v>811003</v>
      </c>
      <c r="C2846" s="16" t="s">
        <v>188</v>
      </c>
      <c r="D2846" s="26">
        <v>43689</v>
      </c>
      <c r="E2846" s="16" t="s">
        <v>1459</v>
      </c>
      <c r="F2846" s="66">
        <v>4000000</v>
      </c>
      <c r="G2846" s="17"/>
      <c r="H2846" s="18">
        <f t="shared" si="43"/>
        <v>4000000</v>
      </c>
    </row>
    <row r="2847" spans="2:8" s="13" customFormat="1" hidden="1" x14ac:dyDescent="0.15">
      <c r="B2847" s="15">
        <v>112003</v>
      </c>
      <c r="C2847" s="16" t="s">
        <v>11</v>
      </c>
      <c r="D2847" s="26">
        <v>43689</v>
      </c>
      <c r="E2847" s="16" t="s">
        <v>1459</v>
      </c>
      <c r="F2847" s="66"/>
      <c r="G2847" s="17">
        <v>-4000000</v>
      </c>
      <c r="H2847" s="18">
        <f t="shared" si="43"/>
        <v>-4000000</v>
      </c>
    </row>
    <row r="2848" spans="2:8" s="13" customFormat="1" hidden="1" x14ac:dyDescent="0.15">
      <c r="B2848" s="15">
        <v>112003</v>
      </c>
      <c r="C2848" s="16" t="s">
        <v>11</v>
      </c>
      <c r="D2848" s="26">
        <v>43690</v>
      </c>
      <c r="E2848" s="16" t="s">
        <v>902</v>
      </c>
      <c r="F2848" s="66">
        <v>44330000</v>
      </c>
      <c r="G2848" s="17"/>
      <c r="H2848" s="18">
        <f t="shared" ref="H2848:H2911" si="44">F2848+G2848</f>
        <v>44330000</v>
      </c>
    </row>
    <row r="2849" spans="2:8" s="13" customFormat="1" hidden="1" x14ac:dyDescent="0.15">
      <c r="B2849" s="15">
        <v>122001</v>
      </c>
      <c r="C2849" s="16" t="s">
        <v>18</v>
      </c>
      <c r="D2849" s="26">
        <v>43690</v>
      </c>
      <c r="E2849" s="16" t="s">
        <v>902</v>
      </c>
      <c r="F2849" s="66"/>
      <c r="G2849" s="17">
        <v>-44330000</v>
      </c>
      <c r="H2849" s="18">
        <f t="shared" si="44"/>
        <v>-44330000</v>
      </c>
    </row>
    <row r="2850" spans="2:8" s="13" customFormat="1" hidden="1" x14ac:dyDescent="0.15">
      <c r="B2850" s="15">
        <v>811012</v>
      </c>
      <c r="C2850" s="16" t="s">
        <v>151</v>
      </c>
      <c r="D2850" s="26">
        <v>43691</v>
      </c>
      <c r="E2850" s="16" t="s">
        <v>1460</v>
      </c>
      <c r="F2850" s="66">
        <v>1974500</v>
      </c>
      <c r="G2850" s="17"/>
      <c r="H2850" s="18">
        <f t="shared" si="44"/>
        <v>1974500</v>
      </c>
    </row>
    <row r="2851" spans="2:8" s="13" customFormat="1" hidden="1" x14ac:dyDescent="0.15">
      <c r="B2851" s="15">
        <v>112003</v>
      </c>
      <c r="C2851" s="16" t="s">
        <v>11</v>
      </c>
      <c r="D2851" s="26">
        <v>43691</v>
      </c>
      <c r="E2851" s="16" t="s">
        <v>1460</v>
      </c>
      <c r="F2851" s="66"/>
      <c r="G2851" s="17">
        <v>-1974500</v>
      </c>
      <c r="H2851" s="18">
        <f t="shared" si="44"/>
        <v>-1974500</v>
      </c>
    </row>
    <row r="2852" spans="2:8" s="13" customFormat="1" hidden="1" x14ac:dyDescent="0.15">
      <c r="B2852" s="15">
        <v>112003</v>
      </c>
      <c r="C2852" s="16" t="s">
        <v>11</v>
      </c>
      <c r="D2852" s="26">
        <v>43691</v>
      </c>
      <c r="E2852" s="16" t="s">
        <v>1461</v>
      </c>
      <c r="F2852" s="66">
        <v>12150000</v>
      </c>
      <c r="G2852" s="17"/>
      <c r="H2852" s="18">
        <f t="shared" si="44"/>
        <v>12150000</v>
      </c>
    </row>
    <row r="2853" spans="2:8" s="13" customFormat="1" hidden="1" x14ac:dyDescent="0.15">
      <c r="B2853" s="15">
        <v>122001</v>
      </c>
      <c r="C2853" s="16" t="s">
        <v>18</v>
      </c>
      <c r="D2853" s="26">
        <v>43691</v>
      </c>
      <c r="E2853" s="16" t="s">
        <v>1461</v>
      </c>
      <c r="F2853" s="66"/>
      <c r="G2853" s="17">
        <v>-12150000</v>
      </c>
      <c r="H2853" s="18">
        <f t="shared" si="44"/>
        <v>-12150000</v>
      </c>
    </row>
    <row r="2854" spans="2:8" s="13" customFormat="1" hidden="1" x14ac:dyDescent="0.15">
      <c r="B2854" s="15">
        <v>112003</v>
      </c>
      <c r="C2854" s="16" t="s">
        <v>11</v>
      </c>
      <c r="D2854" s="26">
        <v>43692</v>
      </c>
      <c r="E2854" s="16" t="s">
        <v>1462</v>
      </c>
      <c r="F2854" s="66">
        <v>43329000</v>
      </c>
      <c r="G2854" s="17"/>
      <c r="H2854" s="18">
        <f t="shared" si="44"/>
        <v>43329000</v>
      </c>
    </row>
    <row r="2855" spans="2:8" s="13" customFormat="1" hidden="1" x14ac:dyDescent="0.15">
      <c r="B2855" s="15">
        <v>122001</v>
      </c>
      <c r="C2855" s="16" t="s">
        <v>18</v>
      </c>
      <c r="D2855" s="26">
        <v>43692</v>
      </c>
      <c r="E2855" s="16" t="s">
        <v>1462</v>
      </c>
      <c r="F2855" s="66"/>
      <c r="G2855" s="17">
        <v>-43329000</v>
      </c>
      <c r="H2855" s="18">
        <f t="shared" si="44"/>
        <v>-43329000</v>
      </c>
    </row>
    <row r="2856" spans="2:8" s="13" customFormat="1" hidden="1" x14ac:dyDescent="0.15">
      <c r="B2856" s="15">
        <v>711001</v>
      </c>
      <c r="C2856" s="16" t="s">
        <v>175</v>
      </c>
      <c r="D2856" s="26">
        <v>43692</v>
      </c>
      <c r="E2856" s="16" t="s">
        <v>1463</v>
      </c>
      <c r="F2856" s="66">
        <v>2002000</v>
      </c>
      <c r="G2856" s="17"/>
      <c r="H2856" s="18">
        <f t="shared" si="44"/>
        <v>2002000</v>
      </c>
    </row>
    <row r="2857" spans="2:8" s="13" customFormat="1" hidden="1" x14ac:dyDescent="0.15">
      <c r="B2857" s="15">
        <v>112003</v>
      </c>
      <c r="C2857" s="16" t="s">
        <v>11</v>
      </c>
      <c r="D2857" s="26">
        <v>43692</v>
      </c>
      <c r="E2857" s="16" t="s">
        <v>1463</v>
      </c>
      <c r="F2857" s="66"/>
      <c r="G2857" s="17">
        <v>-2002000</v>
      </c>
      <c r="H2857" s="18">
        <f t="shared" si="44"/>
        <v>-2002000</v>
      </c>
    </row>
    <row r="2858" spans="2:8" s="13" customFormat="1" hidden="1" x14ac:dyDescent="0.15">
      <c r="B2858" s="15">
        <v>611010</v>
      </c>
      <c r="C2858" s="16" t="s">
        <v>149</v>
      </c>
      <c r="D2858" s="26">
        <v>43692</v>
      </c>
      <c r="E2858" s="16" t="s">
        <v>1464</v>
      </c>
      <c r="F2858" s="66">
        <v>3000000</v>
      </c>
      <c r="G2858" s="17"/>
      <c r="H2858" s="18">
        <f t="shared" si="44"/>
        <v>3000000</v>
      </c>
    </row>
    <row r="2859" spans="2:8" s="13" customFormat="1" hidden="1" x14ac:dyDescent="0.15">
      <c r="B2859" s="15">
        <v>112003</v>
      </c>
      <c r="C2859" s="16" t="s">
        <v>11</v>
      </c>
      <c r="D2859" s="26">
        <v>43692</v>
      </c>
      <c r="E2859" s="16" t="s">
        <v>1464</v>
      </c>
      <c r="F2859" s="66"/>
      <c r="G2859" s="17">
        <v>-3000000</v>
      </c>
      <c r="H2859" s="18">
        <f t="shared" si="44"/>
        <v>-3000000</v>
      </c>
    </row>
    <row r="2860" spans="2:8" s="13" customFormat="1" hidden="1" x14ac:dyDescent="0.15">
      <c r="B2860" s="15">
        <v>811016</v>
      </c>
      <c r="C2860" s="16" t="s">
        <v>155</v>
      </c>
      <c r="D2860" s="26">
        <v>43692</v>
      </c>
      <c r="E2860" s="16" t="s">
        <v>1465</v>
      </c>
      <c r="F2860" s="66">
        <v>4500000</v>
      </c>
      <c r="G2860" s="17"/>
      <c r="H2860" s="18">
        <f t="shared" si="44"/>
        <v>4500000</v>
      </c>
    </row>
    <row r="2861" spans="2:8" s="13" customFormat="1" hidden="1" x14ac:dyDescent="0.15">
      <c r="B2861" s="15">
        <v>112003</v>
      </c>
      <c r="C2861" s="16" t="s">
        <v>11</v>
      </c>
      <c r="D2861" s="26">
        <v>43692</v>
      </c>
      <c r="E2861" s="16" t="s">
        <v>1465</v>
      </c>
      <c r="F2861" s="66"/>
      <c r="G2861" s="17">
        <v>-4500000</v>
      </c>
      <c r="H2861" s="18">
        <f t="shared" si="44"/>
        <v>-4500000</v>
      </c>
    </row>
    <row r="2862" spans="2:8" s="13" customFormat="1" hidden="1" x14ac:dyDescent="0.15">
      <c r="B2862" s="15">
        <v>611019</v>
      </c>
      <c r="C2862" s="16" t="s">
        <v>158</v>
      </c>
      <c r="D2862" s="26">
        <v>43692</v>
      </c>
      <c r="E2862" s="16" t="s">
        <v>1466</v>
      </c>
      <c r="F2862" s="66">
        <v>2826400</v>
      </c>
      <c r="G2862" s="17"/>
      <c r="H2862" s="18">
        <f t="shared" si="44"/>
        <v>2826400</v>
      </c>
    </row>
    <row r="2863" spans="2:8" s="13" customFormat="1" hidden="1" x14ac:dyDescent="0.15">
      <c r="B2863" s="15">
        <v>112003</v>
      </c>
      <c r="C2863" s="16" t="s">
        <v>11</v>
      </c>
      <c r="D2863" s="26">
        <v>43692</v>
      </c>
      <c r="E2863" s="16" t="s">
        <v>1466</v>
      </c>
      <c r="F2863" s="66"/>
      <c r="G2863" s="17">
        <v>-2826400</v>
      </c>
      <c r="H2863" s="18">
        <f t="shared" si="44"/>
        <v>-2826400</v>
      </c>
    </row>
    <row r="2864" spans="2:8" s="13" customFormat="1" hidden="1" x14ac:dyDescent="0.15">
      <c r="B2864" s="15">
        <v>811027</v>
      </c>
      <c r="C2864" s="16" t="s">
        <v>165</v>
      </c>
      <c r="D2864" s="26">
        <v>43692</v>
      </c>
      <c r="E2864" s="16" t="s">
        <v>1467</v>
      </c>
      <c r="F2864" s="66">
        <v>550000</v>
      </c>
      <c r="G2864" s="17"/>
      <c r="H2864" s="18">
        <f t="shared" si="44"/>
        <v>550000</v>
      </c>
    </row>
    <row r="2865" spans="2:8" s="13" customFormat="1" hidden="1" x14ac:dyDescent="0.15">
      <c r="B2865" s="15">
        <v>112003</v>
      </c>
      <c r="C2865" s="16" t="s">
        <v>11</v>
      </c>
      <c r="D2865" s="26">
        <v>43692</v>
      </c>
      <c r="E2865" s="16" t="s">
        <v>1467</v>
      </c>
      <c r="F2865" s="66"/>
      <c r="G2865" s="17">
        <v>-550000</v>
      </c>
      <c r="H2865" s="18">
        <f t="shared" si="44"/>
        <v>-550000</v>
      </c>
    </row>
    <row r="2866" spans="2:8" s="13" customFormat="1" hidden="1" x14ac:dyDescent="0.15">
      <c r="B2866" s="15">
        <v>711034</v>
      </c>
      <c r="C2866" s="16" t="s">
        <v>183</v>
      </c>
      <c r="D2866" s="26">
        <v>43692</v>
      </c>
      <c r="E2866" s="16" t="s">
        <v>1468</v>
      </c>
      <c r="F2866" s="66">
        <v>3950000</v>
      </c>
      <c r="G2866" s="17"/>
      <c r="H2866" s="18">
        <f t="shared" si="44"/>
        <v>3950000</v>
      </c>
    </row>
    <row r="2867" spans="2:8" s="13" customFormat="1" hidden="1" x14ac:dyDescent="0.15">
      <c r="B2867" s="15">
        <v>112003</v>
      </c>
      <c r="C2867" s="16" t="s">
        <v>11</v>
      </c>
      <c r="D2867" s="26">
        <v>43692</v>
      </c>
      <c r="E2867" s="16" t="s">
        <v>1468</v>
      </c>
      <c r="F2867" s="66"/>
      <c r="G2867" s="17">
        <v>-3950000</v>
      </c>
      <c r="H2867" s="18">
        <f t="shared" si="44"/>
        <v>-3950000</v>
      </c>
    </row>
    <row r="2868" spans="2:8" s="13" customFormat="1" hidden="1" x14ac:dyDescent="0.15">
      <c r="B2868" s="15">
        <v>811013</v>
      </c>
      <c r="C2868" s="16" t="s">
        <v>152</v>
      </c>
      <c r="D2868" s="26">
        <v>43692</v>
      </c>
      <c r="E2868" s="16" t="s">
        <v>1469</v>
      </c>
      <c r="F2868" s="66">
        <v>1823997</v>
      </c>
      <c r="G2868" s="17"/>
      <c r="H2868" s="18">
        <f t="shared" si="44"/>
        <v>1823997</v>
      </c>
    </row>
    <row r="2869" spans="2:8" s="13" customFormat="1" hidden="1" x14ac:dyDescent="0.15">
      <c r="B2869" s="15">
        <v>112003</v>
      </c>
      <c r="C2869" s="16" t="s">
        <v>11</v>
      </c>
      <c r="D2869" s="26">
        <v>43692</v>
      </c>
      <c r="E2869" s="16" t="s">
        <v>1469</v>
      </c>
      <c r="F2869" s="66"/>
      <c r="G2869" s="17">
        <v>-1823997</v>
      </c>
      <c r="H2869" s="18">
        <f t="shared" si="44"/>
        <v>-1823997</v>
      </c>
    </row>
    <row r="2870" spans="2:8" s="13" customFormat="1" hidden="1" x14ac:dyDescent="0.15">
      <c r="B2870" s="15">
        <v>811013</v>
      </c>
      <c r="C2870" s="16" t="s">
        <v>152</v>
      </c>
      <c r="D2870" s="26">
        <v>43692</v>
      </c>
      <c r="E2870" s="16" t="s">
        <v>1470</v>
      </c>
      <c r="F2870" s="66">
        <v>373300</v>
      </c>
      <c r="G2870" s="17"/>
      <c r="H2870" s="18">
        <f t="shared" si="44"/>
        <v>373300</v>
      </c>
    </row>
    <row r="2871" spans="2:8" s="13" customFormat="1" hidden="1" x14ac:dyDescent="0.15">
      <c r="B2871" s="15">
        <v>112003</v>
      </c>
      <c r="C2871" s="16" t="s">
        <v>11</v>
      </c>
      <c r="D2871" s="26">
        <v>43692</v>
      </c>
      <c r="E2871" s="16" t="s">
        <v>1470</v>
      </c>
      <c r="F2871" s="66"/>
      <c r="G2871" s="17">
        <v>-373300</v>
      </c>
      <c r="H2871" s="18">
        <f t="shared" si="44"/>
        <v>-373300</v>
      </c>
    </row>
    <row r="2872" spans="2:8" s="13" customFormat="1" hidden="1" x14ac:dyDescent="0.15">
      <c r="B2872" s="15">
        <v>112003</v>
      </c>
      <c r="C2872" s="16" t="s">
        <v>11</v>
      </c>
      <c r="D2872" s="26">
        <v>43693</v>
      </c>
      <c r="E2872" s="16" t="s">
        <v>1471</v>
      </c>
      <c r="F2872" s="66">
        <v>4427999</v>
      </c>
      <c r="G2872" s="17"/>
      <c r="H2872" s="18">
        <f t="shared" si="44"/>
        <v>4427999</v>
      </c>
    </row>
    <row r="2873" spans="2:8" s="13" customFormat="1" hidden="1" x14ac:dyDescent="0.15">
      <c r="B2873" s="15">
        <v>122001</v>
      </c>
      <c r="C2873" s="16" t="s">
        <v>18</v>
      </c>
      <c r="D2873" s="26">
        <v>43693</v>
      </c>
      <c r="E2873" s="16" t="s">
        <v>1471</v>
      </c>
      <c r="F2873" s="66"/>
      <c r="G2873" s="17">
        <v>-4427999</v>
      </c>
      <c r="H2873" s="18">
        <f t="shared" si="44"/>
        <v>-4427999</v>
      </c>
    </row>
    <row r="2874" spans="2:8" s="13" customFormat="1" hidden="1" x14ac:dyDescent="0.15">
      <c r="B2874" s="15">
        <v>711004</v>
      </c>
      <c r="C2874" s="16" t="s">
        <v>143</v>
      </c>
      <c r="D2874" s="26">
        <v>43693</v>
      </c>
      <c r="E2874" s="16" t="s">
        <v>1409</v>
      </c>
      <c r="F2874" s="66">
        <v>600000</v>
      </c>
      <c r="G2874" s="17"/>
      <c r="H2874" s="18">
        <f t="shared" si="44"/>
        <v>600000</v>
      </c>
    </row>
    <row r="2875" spans="2:8" s="13" customFormat="1" hidden="1" x14ac:dyDescent="0.15">
      <c r="B2875" s="15">
        <v>112003</v>
      </c>
      <c r="C2875" s="16" t="s">
        <v>11</v>
      </c>
      <c r="D2875" s="26">
        <v>43693</v>
      </c>
      <c r="E2875" s="16" t="s">
        <v>1409</v>
      </c>
      <c r="F2875" s="66"/>
      <c r="G2875" s="17">
        <v>-600000</v>
      </c>
      <c r="H2875" s="18">
        <f t="shared" si="44"/>
        <v>-600000</v>
      </c>
    </row>
    <row r="2876" spans="2:8" s="13" customFormat="1" hidden="1" x14ac:dyDescent="0.15">
      <c r="B2876" s="15">
        <v>711004</v>
      </c>
      <c r="C2876" s="16" t="s">
        <v>143</v>
      </c>
      <c r="D2876" s="26">
        <v>43693</v>
      </c>
      <c r="E2876" s="16" t="s">
        <v>1411</v>
      </c>
      <c r="F2876" s="66">
        <v>900000</v>
      </c>
      <c r="G2876" s="17"/>
      <c r="H2876" s="18">
        <f t="shared" si="44"/>
        <v>900000</v>
      </c>
    </row>
    <row r="2877" spans="2:8" s="13" customFormat="1" hidden="1" x14ac:dyDescent="0.15">
      <c r="B2877" s="15">
        <v>112003</v>
      </c>
      <c r="C2877" s="16" t="s">
        <v>11</v>
      </c>
      <c r="D2877" s="26">
        <v>43693</v>
      </c>
      <c r="E2877" s="16" t="s">
        <v>1411</v>
      </c>
      <c r="F2877" s="66"/>
      <c r="G2877" s="17">
        <v>-900000</v>
      </c>
      <c r="H2877" s="18">
        <f t="shared" si="44"/>
        <v>-900000</v>
      </c>
    </row>
    <row r="2878" spans="2:8" s="13" customFormat="1" hidden="1" x14ac:dyDescent="0.15">
      <c r="B2878" s="15">
        <v>711004</v>
      </c>
      <c r="C2878" s="16" t="s">
        <v>143</v>
      </c>
      <c r="D2878" s="26">
        <v>43693</v>
      </c>
      <c r="E2878" s="16" t="s">
        <v>1412</v>
      </c>
      <c r="F2878" s="66">
        <v>600000</v>
      </c>
      <c r="G2878" s="17"/>
      <c r="H2878" s="18">
        <f t="shared" si="44"/>
        <v>600000</v>
      </c>
    </row>
    <row r="2879" spans="2:8" s="13" customFormat="1" hidden="1" x14ac:dyDescent="0.15">
      <c r="B2879" s="15">
        <v>112003</v>
      </c>
      <c r="C2879" s="16" t="s">
        <v>11</v>
      </c>
      <c r="D2879" s="26">
        <v>43693</v>
      </c>
      <c r="E2879" s="16" t="s">
        <v>1412</v>
      </c>
      <c r="F2879" s="66"/>
      <c r="G2879" s="17">
        <v>-600000</v>
      </c>
      <c r="H2879" s="18">
        <f t="shared" si="44"/>
        <v>-600000</v>
      </c>
    </row>
    <row r="2880" spans="2:8" s="13" customFormat="1" hidden="1" x14ac:dyDescent="0.15">
      <c r="B2880" s="15">
        <v>711004</v>
      </c>
      <c r="C2880" s="16" t="s">
        <v>143</v>
      </c>
      <c r="D2880" s="26">
        <v>43693</v>
      </c>
      <c r="E2880" s="16" t="s">
        <v>1410</v>
      </c>
      <c r="F2880" s="66">
        <v>600000</v>
      </c>
      <c r="G2880" s="17"/>
      <c r="H2880" s="18">
        <f t="shared" si="44"/>
        <v>600000</v>
      </c>
    </row>
    <row r="2881" spans="2:9" s="13" customFormat="1" hidden="1" x14ac:dyDescent="0.15">
      <c r="B2881" s="15">
        <v>112003</v>
      </c>
      <c r="C2881" s="16" t="s">
        <v>11</v>
      </c>
      <c r="D2881" s="26">
        <v>43693</v>
      </c>
      <c r="E2881" s="16" t="s">
        <v>1410</v>
      </c>
      <c r="F2881" s="66"/>
      <c r="G2881" s="17">
        <v>-600000</v>
      </c>
      <c r="H2881" s="18">
        <f t="shared" si="44"/>
        <v>-600000</v>
      </c>
    </row>
    <row r="2882" spans="2:9" s="13" customFormat="1" hidden="1" x14ac:dyDescent="0.15">
      <c r="B2882" s="15">
        <v>711004</v>
      </c>
      <c r="C2882" s="16" t="s">
        <v>143</v>
      </c>
      <c r="D2882" s="26">
        <v>43693</v>
      </c>
      <c r="E2882" s="16" t="s">
        <v>1413</v>
      </c>
      <c r="F2882" s="66">
        <v>700000</v>
      </c>
      <c r="G2882" s="17"/>
      <c r="H2882" s="18">
        <f t="shared" si="44"/>
        <v>700000</v>
      </c>
    </row>
    <row r="2883" spans="2:9" s="13" customFormat="1" hidden="1" x14ac:dyDescent="0.15">
      <c r="B2883" s="15">
        <v>112003</v>
      </c>
      <c r="C2883" s="16" t="s">
        <v>11</v>
      </c>
      <c r="D2883" s="26">
        <v>43693</v>
      </c>
      <c r="E2883" s="16" t="s">
        <v>1413</v>
      </c>
      <c r="F2883" s="66"/>
      <c r="G2883" s="17">
        <v>-700000</v>
      </c>
      <c r="H2883" s="18">
        <f t="shared" si="44"/>
        <v>-700000</v>
      </c>
    </row>
    <row r="2884" spans="2:9" s="59" customFormat="1" hidden="1" x14ac:dyDescent="0.15">
      <c r="B2884" s="15">
        <v>711035</v>
      </c>
      <c r="C2884" s="16" t="s">
        <v>184</v>
      </c>
      <c r="D2884" s="26">
        <v>43693</v>
      </c>
      <c r="E2884" s="16" t="s">
        <v>1472</v>
      </c>
      <c r="F2884" s="66">
        <v>5159150</v>
      </c>
      <c r="G2884" s="17"/>
      <c r="H2884" s="18">
        <f t="shared" si="44"/>
        <v>5159150</v>
      </c>
    </row>
    <row r="2885" spans="2:9" s="59" customFormat="1" hidden="1" x14ac:dyDescent="0.15">
      <c r="B2885" s="15">
        <v>811035</v>
      </c>
      <c r="C2885" s="16" t="s">
        <v>194</v>
      </c>
      <c r="D2885" s="26">
        <v>43693</v>
      </c>
      <c r="E2885" s="16" t="s">
        <v>1472</v>
      </c>
      <c r="F2885" s="66">
        <v>5159150</v>
      </c>
      <c r="G2885" s="17"/>
      <c r="H2885" s="18">
        <f t="shared" si="44"/>
        <v>5159150</v>
      </c>
    </row>
    <row r="2886" spans="2:9" s="59" customFormat="1" hidden="1" x14ac:dyDescent="0.15">
      <c r="B2886" s="15">
        <v>112003</v>
      </c>
      <c r="C2886" s="16" t="s">
        <v>11</v>
      </c>
      <c r="D2886" s="26">
        <v>43693</v>
      </c>
      <c r="E2886" s="16" t="s">
        <v>1472</v>
      </c>
      <c r="F2886" s="66"/>
      <c r="G2886" s="17">
        <v>-10318300</v>
      </c>
      <c r="H2886" s="18">
        <f t="shared" si="44"/>
        <v>-10318300</v>
      </c>
    </row>
    <row r="2887" spans="2:9" s="13" customFormat="1" hidden="1" x14ac:dyDescent="0.15">
      <c r="B2887" s="15">
        <v>711004</v>
      </c>
      <c r="C2887" s="16" t="s">
        <v>143</v>
      </c>
      <c r="D2887" s="26">
        <v>43693</v>
      </c>
      <c r="E2887" s="16" t="s">
        <v>1409</v>
      </c>
      <c r="F2887" s="66">
        <v>730000</v>
      </c>
      <c r="G2887" s="17"/>
      <c r="H2887" s="18">
        <f t="shared" si="44"/>
        <v>730000</v>
      </c>
    </row>
    <row r="2888" spans="2:9" s="13" customFormat="1" hidden="1" x14ac:dyDescent="0.15">
      <c r="B2888" s="15">
        <v>112003</v>
      </c>
      <c r="C2888" s="16" t="s">
        <v>11</v>
      </c>
      <c r="D2888" s="26">
        <v>43693</v>
      </c>
      <c r="E2888" s="16" t="s">
        <v>1409</v>
      </c>
      <c r="F2888" s="66"/>
      <c r="G2888" s="17">
        <v>-730000</v>
      </c>
      <c r="H2888" s="18">
        <f t="shared" si="44"/>
        <v>-730000</v>
      </c>
    </row>
    <row r="2889" spans="2:9" s="13" customFormat="1" hidden="1" x14ac:dyDescent="0.15">
      <c r="B2889" s="15">
        <v>212001</v>
      </c>
      <c r="C2889" s="16" t="s">
        <v>85</v>
      </c>
      <c r="D2889" s="26">
        <v>43696</v>
      </c>
      <c r="E2889" s="16" t="s">
        <v>1473</v>
      </c>
      <c r="F2889" s="66">
        <v>79691721.150000006</v>
      </c>
      <c r="G2889" s="17"/>
      <c r="H2889" s="18">
        <f t="shared" si="44"/>
        <v>79691721.150000006</v>
      </c>
      <c r="I2889" s="58"/>
    </row>
    <row r="2890" spans="2:9" s="13" customFormat="1" hidden="1" x14ac:dyDescent="0.15">
      <c r="B2890" s="15">
        <v>112003</v>
      </c>
      <c r="C2890" s="16" t="s">
        <v>11</v>
      </c>
      <c r="D2890" s="26">
        <v>43696</v>
      </c>
      <c r="E2890" s="16" t="s">
        <v>1473</v>
      </c>
      <c r="F2890" s="66"/>
      <c r="G2890" s="17">
        <v>-79691721.150000006</v>
      </c>
      <c r="H2890" s="18">
        <f t="shared" si="44"/>
        <v>-79691721.150000006</v>
      </c>
    </row>
    <row r="2891" spans="2:9" s="13" customFormat="1" hidden="1" x14ac:dyDescent="0.15">
      <c r="B2891" s="15">
        <v>912004</v>
      </c>
      <c r="C2891" s="16" t="s">
        <v>205</v>
      </c>
      <c r="D2891" s="26">
        <v>43696</v>
      </c>
      <c r="E2891" s="16" t="s">
        <v>227</v>
      </c>
      <c r="F2891" s="66">
        <v>35000</v>
      </c>
      <c r="G2891" s="17"/>
      <c r="H2891" s="18">
        <f t="shared" si="44"/>
        <v>35000</v>
      </c>
      <c r="I2891" s="58"/>
    </row>
    <row r="2892" spans="2:9" s="13" customFormat="1" hidden="1" x14ac:dyDescent="0.15">
      <c r="B2892" s="15">
        <v>112003</v>
      </c>
      <c r="C2892" s="16" t="s">
        <v>11</v>
      </c>
      <c r="D2892" s="26">
        <v>43696</v>
      </c>
      <c r="E2892" s="16" t="s">
        <v>227</v>
      </c>
      <c r="F2892" s="66"/>
      <c r="G2892" s="17">
        <v>-35000</v>
      </c>
      <c r="H2892" s="18">
        <f t="shared" si="44"/>
        <v>-35000</v>
      </c>
      <c r="I2892" s="58"/>
    </row>
    <row r="2893" spans="2:9" s="13" customFormat="1" hidden="1" x14ac:dyDescent="0.15">
      <c r="B2893" s="15">
        <v>912004</v>
      </c>
      <c r="C2893" s="16" t="s">
        <v>205</v>
      </c>
      <c r="D2893" s="26">
        <v>43696</v>
      </c>
      <c r="E2893" s="16" t="s">
        <v>227</v>
      </c>
      <c r="F2893" s="66">
        <v>30000</v>
      </c>
      <c r="G2893" s="17"/>
      <c r="H2893" s="18">
        <f t="shared" si="44"/>
        <v>30000</v>
      </c>
    </row>
    <row r="2894" spans="2:9" s="13" customFormat="1" hidden="1" x14ac:dyDescent="0.15">
      <c r="B2894" s="15">
        <v>112003</v>
      </c>
      <c r="C2894" s="16" t="s">
        <v>11</v>
      </c>
      <c r="D2894" s="26">
        <v>43696</v>
      </c>
      <c r="E2894" s="16" t="s">
        <v>227</v>
      </c>
      <c r="F2894" s="66"/>
      <c r="G2894" s="17">
        <v>-30000</v>
      </c>
      <c r="H2894" s="18">
        <f t="shared" si="44"/>
        <v>-30000</v>
      </c>
    </row>
    <row r="2895" spans="2:9" s="13" customFormat="1" hidden="1" x14ac:dyDescent="0.15">
      <c r="B2895" s="15">
        <v>143002</v>
      </c>
      <c r="C2895" s="16" t="s">
        <v>1474</v>
      </c>
      <c r="D2895" s="26">
        <v>43696</v>
      </c>
      <c r="E2895" s="16" t="s">
        <v>1475</v>
      </c>
      <c r="F2895" s="66">
        <v>15000000</v>
      </c>
      <c r="G2895" s="17"/>
      <c r="H2895" s="18">
        <f t="shared" si="44"/>
        <v>15000000</v>
      </c>
    </row>
    <row r="2896" spans="2:9" s="13" customFormat="1" hidden="1" x14ac:dyDescent="0.15">
      <c r="B2896" s="15">
        <v>112003</v>
      </c>
      <c r="C2896" s="16" t="s">
        <v>11</v>
      </c>
      <c r="D2896" s="26">
        <v>43696</v>
      </c>
      <c r="E2896" s="16" t="s">
        <v>1475</v>
      </c>
      <c r="F2896" s="66"/>
      <c r="G2896" s="17">
        <v>-15000000</v>
      </c>
      <c r="H2896" s="18">
        <f t="shared" si="44"/>
        <v>-15000000</v>
      </c>
    </row>
    <row r="2897" spans="2:8" s="13" customFormat="1" hidden="1" x14ac:dyDescent="0.15">
      <c r="B2897" s="15">
        <v>112003</v>
      </c>
      <c r="C2897" s="16" t="s">
        <v>11</v>
      </c>
      <c r="D2897" s="26">
        <v>43696</v>
      </c>
      <c r="E2897" s="16" t="s">
        <v>1476</v>
      </c>
      <c r="F2897" s="66">
        <v>5100000</v>
      </c>
      <c r="G2897" s="17"/>
      <c r="H2897" s="18">
        <f t="shared" si="44"/>
        <v>5100000</v>
      </c>
    </row>
    <row r="2898" spans="2:8" s="13" customFormat="1" hidden="1" x14ac:dyDescent="0.15">
      <c r="B2898" s="15">
        <v>122001</v>
      </c>
      <c r="C2898" s="16" t="s">
        <v>18</v>
      </c>
      <c r="D2898" s="26">
        <v>43696</v>
      </c>
      <c r="E2898" s="16" t="s">
        <v>1476</v>
      </c>
      <c r="F2898" s="66"/>
      <c r="G2898" s="17">
        <v>-5100000</v>
      </c>
      <c r="H2898" s="18">
        <f t="shared" si="44"/>
        <v>-5100000</v>
      </c>
    </row>
    <row r="2899" spans="2:8" s="13" customFormat="1" hidden="1" x14ac:dyDescent="0.15">
      <c r="B2899" s="15">
        <v>112003</v>
      </c>
      <c r="C2899" s="16" t="s">
        <v>11</v>
      </c>
      <c r="D2899" s="26">
        <v>43697</v>
      </c>
      <c r="E2899" s="16" t="s">
        <v>1477</v>
      </c>
      <c r="F2899" s="66">
        <v>2975000</v>
      </c>
      <c r="G2899" s="17"/>
      <c r="H2899" s="18">
        <f t="shared" si="44"/>
        <v>2975000</v>
      </c>
    </row>
    <row r="2900" spans="2:8" s="13" customFormat="1" hidden="1" x14ac:dyDescent="0.15">
      <c r="B2900" s="15">
        <v>122001</v>
      </c>
      <c r="C2900" s="16" t="s">
        <v>18</v>
      </c>
      <c r="D2900" s="26">
        <v>43697</v>
      </c>
      <c r="E2900" s="16" t="s">
        <v>1477</v>
      </c>
      <c r="F2900" s="66"/>
      <c r="G2900" s="17">
        <v>-2975000</v>
      </c>
      <c r="H2900" s="18">
        <f t="shared" si="44"/>
        <v>-2975000</v>
      </c>
    </row>
    <row r="2901" spans="2:8" s="13" customFormat="1" hidden="1" x14ac:dyDescent="0.15">
      <c r="B2901" s="15">
        <v>112003</v>
      </c>
      <c r="C2901" s="16" t="s">
        <v>11</v>
      </c>
      <c r="D2901" s="26">
        <v>43697</v>
      </c>
      <c r="E2901" s="16" t="s">
        <v>1478</v>
      </c>
      <c r="F2901" s="66">
        <v>3520000</v>
      </c>
      <c r="G2901" s="17"/>
      <c r="H2901" s="18">
        <f t="shared" si="44"/>
        <v>3520000</v>
      </c>
    </row>
    <row r="2902" spans="2:8" s="13" customFormat="1" hidden="1" x14ac:dyDescent="0.15">
      <c r="B2902" s="15">
        <v>122001</v>
      </c>
      <c r="C2902" s="16" t="s">
        <v>18</v>
      </c>
      <c r="D2902" s="26">
        <v>43697</v>
      </c>
      <c r="E2902" s="16" t="s">
        <v>1478</v>
      </c>
      <c r="F2902" s="66"/>
      <c r="G2902" s="17">
        <v>-3520000</v>
      </c>
      <c r="H2902" s="18">
        <f t="shared" si="44"/>
        <v>-3520000</v>
      </c>
    </row>
    <row r="2903" spans="2:8" s="13" customFormat="1" hidden="1" x14ac:dyDescent="0.15">
      <c r="B2903" s="15">
        <v>611005</v>
      </c>
      <c r="C2903" s="16" t="s">
        <v>144</v>
      </c>
      <c r="D2903" s="26">
        <v>43678</v>
      </c>
      <c r="E2903" s="16" t="s">
        <v>1479</v>
      </c>
      <c r="F2903" s="66">
        <v>18129000</v>
      </c>
      <c r="G2903" s="17"/>
      <c r="H2903" s="18">
        <f t="shared" si="44"/>
        <v>18129000</v>
      </c>
    </row>
    <row r="2904" spans="2:8" s="13" customFormat="1" hidden="1" x14ac:dyDescent="0.15">
      <c r="B2904" s="15">
        <v>112001</v>
      </c>
      <c r="C2904" s="16" t="s">
        <v>9</v>
      </c>
      <c r="D2904" s="26">
        <v>43678</v>
      </c>
      <c r="E2904" s="16" t="s">
        <v>1479</v>
      </c>
      <c r="F2904" s="66"/>
      <c r="G2904" s="17">
        <v>-18129000</v>
      </c>
      <c r="H2904" s="18">
        <f t="shared" si="44"/>
        <v>-18129000</v>
      </c>
    </row>
    <row r="2905" spans="2:8" s="13" customFormat="1" hidden="1" x14ac:dyDescent="0.15">
      <c r="B2905" s="15">
        <v>811005</v>
      </c>
      <c r="C2905" s="16" t="s">
        <v>144</v>
      </c>
      <c r="D2905" s="26">
        <v>43678</v>
      </c>
      <c r="E2905" s="16" t="s">
        <v>1480</v>
      </c>
      <c r="F2905" s="66">
        <v>22471000</v>
      </c>
      <c r="G2905" s="17"/>
      <c r="H2905" s="18">
        <f t="shared" si="44"/>
        <v>22471000</v>
      </c>
    </row>
    <row r="2906" spans="2:8" s="13" customFormat="1" hidden="1" x14ac:dyDescent="0.15">
      <c r="B2906" s="15">
        <v>112001</v>
      </c>
      <c r="C2906" s="16" t="s">
        <v>9</v>
      </c>
      <c r="D2906" s="26">
        <v>43678</v>
      </c>
      <c r="E2906" s="16" t="s">
        <v>1480</v>
      </c>
      <c r="F2906" s="66"/>
      <c r="G2906" s="17">
        <v>-22471000</v>
      </c>
      <c r="H2906" s="18">
        <f t="shared" si="44"/>
        <v>-22471000</v>
      </c>
    </row>
    <row r="2907" spans="2:8" s="13" customFormat="1" hidden="1" x14ac:dyDescent="0.15">
      <c r="B2907" s="15">
        <v>711005</v>
      </c>
      <c r="C2907" s="16" t="s">
        <v>144</v>
      </c>
      <c r="D2907" s="26">
        <v>43678</v>
      </c>
      <c r="E2907" s="16" t="s">
        <v>1481</v>
      </c>
      <c r="F2907" s="66">
        <v>8815000</v>
      </c>
      <c r="G2907" s="17"/>
      <c r="H2907" s="18">
        <f t="shared" si="44"/>
        <v>8815000</v>
      </c>
    </row>
    <row r="2908" spans="2:8" s="13" customFormat="1" hidden="1" x14ac:dyDescent="0.15">
      <c r="B2908" s="15">
        <v>112001</v>
      </c>
      <c r="C2908" s="16" t="s">
        <v>9</v>
      </c>
      <c r="D2908" s="26">
        <v>43678</v>
      </c>
      <c r="E2908" s="16" t="s">
        <v>1481</v>
      </c>
      <c r="F2908" s="66"/>
      <c r="G2908" s="17">
        <v>-8815000</v>
      </c>
      <c r="H2908" s="18">
        <f t="shared" si="44"/>
        <v>-8815000</v>
      </c>
    </row>
    <row r="2909" spans="2:8" s="13" customFormat="1" hidden="1" x14ac:dyDescent="0.15">
      <c r="B2909" s="15">
        <v>611005</v>
      </c>
      <c r="C2909" s="16" t="s">
        <v>144</v>
      </c>
      <c r="D2909" s="26">
        <v>43678</v>
      </c>
      <c r="E2909" s="16" t="s">
        <v>1482</v>
      </c>
      <c r="F2909" s="66">
        <v>4494000</v>
      </c>
      <c r="G2909" s="17"/>
      <c r="H2909" s="18">
        <f t="shared" si="44"/>
        <v>4494000</v>
      </c>
    </row>
    <row r="2910" spans="2:8" s="13" customFormat="1" hidden="1" x14ac:dyDescent="0.15">
      <c r="B2910" s="15">
        <v>112001</v>
      </c>
      <c r="C2910" s="16" t="s">
        <v>9</v>
      </c>
      <c r="D2910" s="26">
        <v>43678</v>
      </c>
      <c r="E2910" s="16" t="s">
        <v>1482</v>
      </c>
      <c r="F2910" s="66"/>
      <c r="G2910" s="17">
        <v>-4494000</v>
      </c>
      <c r="H2910" s="18">
        <f t="shared" si="44"/>
        <v>-4494000</v>
      </c>
    </row>
    <row r="2911" spans="2:8" s="13" customFormat="1" hidden="1" x14ac:dyDescent="0.15">
      <c r="B2911" s="15">
        <v>811005</v>
      </c>
      <c r="C2911" s="16" t="s">
        <v>144</v>
      </c>
      <c r="D2911" s="26">
        <v>43678</v>
      </c>
      <c r="E2911" s="16" t="s">
        <v>1483</v>
      </c>
      <c r="F2911" s="66">
        <v>1616455</v>
      </c>
      <c r="G2911" s="17"/>
      <c r="H2911" s="18">
        <f t="shared" si="44"/>
        <v>1616455</v>
      </c>
    </row>
    <row r="2912" spans="2:8" s="13" customFormat="1" hidden="1" x14ac:dyDescent="0.15">
      <c r="B2912" s="15">
        <v>112001</v>
      </c>
      <c r="C2912" s="16" t="s">
        <v>9</v>
      </c>
      <c r="D2912" s="26">
        <v>43678</v>
      </c>
      <c r="E2912" s="16" t="s">
        <v>1483</v>
      </c>
      <c r="F2912" s="66"/>
      <c r="G2912" s="17">
        <v>-1616455</v>
      </c>
      <c r="H2912" s="18">
        <f t="shared" ref="H2912:H2975" si="45">F2912+G2912</f>
        <v>-1616455</v>
      </c>
    </row>
    <row r="2913" spans="2:8" s="13" customFormat="1" hidden="1" x14ac:dyDescent="0.15">
      <c r="B2913" s="15">
        <v>112002</v>
      </c>
      <c r="C2913" s="16" t="s">
        <v>10</v>
      </c>
      <c r="D2913" s="26">
        <v>43678</v>
      </c>
      <c r="E2913" s="16" t="s">
        <v>1485</v>
      </c>
      <c r="F2913" s="66">
        <v>29356.17</v>
      </c>
      <c r="G2913" s="17"/>
      <c r="H2913" s="18">
        <f t="shared" si="45"/>
        <v>29356.17</v>
      </c>
    </row>
    <row r="2914" spans="2:8" s="13" customFormat="1" hidden="1" x14ac:dyDescent="0.15">
      <c r="B2914" s="15">
        <v>112001</v>
      </c>
      <c r="C2914" s="16" t="s">
        <v>9</v>
      </c>
      <c r="D2914" s="26">
        <v>43678</v>
      </c>
      <c r="E2914" s="16" t="s">
        <v>1485</v>
      </c>
      <c r="F2914" s="66"/>
      <c r="G2914" s="17">
        <v>-29356.17</v>
      </c>
      <c r="H2914" s="18">
        <f t="shared" si="45"/>
        <v>-29356.17</v>
      </c>
    </row>
    <row r="2915" spans="2:8" s="13" customFormat="1" hidden="1" x14ac:dyDescent="0.15">
      <c r="B2915" s="15">
        <v>611011</v>
      </c>
      <c r="C2915" s="16" t="s">
        <v>150</v>
      </c>
      <c r="D2915" s="26">
        <v>43679</v>
      </c>
      <c r="E2915" s="16" t="s">
        <v>1484</v>
      </c>
      <c r="F2915" s="66">
        <v>1798099</v>
      </c>
      <c r="G2915" s="17"/>
      <c r="H2915" s="18">
        <f t="shared" si="45"/>
        <v>1798099</v>
      </c>
    </row>
    <row r="2916" spans="2:8" s="13" customFormat="1" hidden="1" x14ac:dyDescent="0.15">
      <c r="B2916" s="15">
        <v>112001</v>
      </c>
      <c r="C2916" s="16" t="s">
        <v>9</v>
      </c>
      <c r="D2916" s="26">
        <v>43679</v>
      </c>
      <c r="E2916" s="16" t="s">
        <v>1484</v>
      </c>
      <c r="F2916" s="66"/>
      <c r="G2916" s="17">
        <v>-1798099</v>
      </c>
      <c r="H2916" s="18">
        <f t="shared" si="45"/>
        <v>-1798099</v>
      </c>
    </row>
    <row r="2917" spans="2:8" s="13" customFormat="1" hidden="1" x14ac:dyDescent="0.15">
      <c r="B2917" s="15">
        <v>611012</v>
      </c>
      <c r="C2917" s="16" t="s">
        <v>151</v>
      </c>
      <c r="D2917" s="26">
        <v>43679</v>
      </c>
      <c r="E2917" s="16" t="s">
        <v>1486</v>
      </c>
      <c r="F2917" s="66">
        <v>1971750</v>
      </c>
      <c r="G2917" s="17"/>
      <c r="H2917" s="18">
        <f t="shared" si="45"/>
        <v>1971750</v>
      </c>
    </row>
    <row r="2918" spans="2:8" s="13" customFormat="1" hidden="1" x14ac:dyDescent="0.15">
      <c r="B2918" s="15">
        <v>611013</v>
      </c>
      <c r="C2918" s="16" t="s">
        <v>152</v>
      </c>
      <c r="D2918" s="26">
        <v>43679</v>
      </c>
      <c r="E2918" s="16" t="s">
        <v>1486</v>
      </c>
      <c r="F2918" s="66">
        <v>1971750</v>
      </c>
      <c r="G2918" s="17"/>
      <c r="H2918" s="18">
        <f t="shared" si="45"/>
        <v>1971750</v>
      </c>
    </row>
    <row r="2919" spans="2:8" s="13" customFormat="1" hidden="1" x14ac:dyDescent="0.15">
      <c r="B2919" s="15">
        <v>112001</v>
      </c>
      <c r="C2919" s="16" t="s">
        <v>9</v>
      </c>
      <c r="D2919" s="26">
        <v>43679</v>
      </c>
      <c r="E2919" s="16" t="s">
        <v>1486</v>
      </c>
      <c r="F2919" s="66"/>
      <c r="G2919" s="17">
        <v>-3943500</v>
      </c>
      <c r="H2919" s="18">
        <f t="shared" si="45"/>
        <v>-3943500</v>
      </c>
    </row>
    <row r="2920" spans="2:8" s="13" customFormat="1" hidden="1" x14ac:dyDescent="0.15">
      <c r="B2920" s="15">
        <v>711004</v>
      </c>
      <c r="C2920" s="16" t="s">
        <v>143</v>
      </c>
      <c r="D2920" s="26">
        <v>43679</v>
      </c>
      <c r="E2920" s="16" t="s">
        <v>1487</v>
      </c>
      <c r="F2920" s="66">
        <v>600000</v>
      </c>
      <c r="G2920" s="17"/>
      <c r="H2920" s="18">
        <f t="shared" si="45"/>
        <v>600000</v>
      </c>
    </row>
    <row r="2921" spans="2:8" s="13" customFormat="1" hidden="1" x14ac:dyDescent="0.15">
      <c r="B2921" s="15">
        <v>112001</v>
      </c>
      <c r="C2921" s="16" t="s">
        <v>9</v>
      </c>
      <c r="D2921" s="26">
        <v>43679</v>
      </c>
      <c r="E2921" s="16" t="s">
        <v>1487</v>
      </c>
      <c r="F2921" s="66"/>
      <c r="G2921" s="17">
        <v>-600000</v>
      </c>
      <c r="H2921" s="18">
        <f t="shared" si="45"/>
        <v>-600000</v>
      </c>
    </row>
    <row r="2922" spans="2:8" s="13" customFormat="1" hidden="1" x14ac:dyDescent="0.15">
      <c r="B2922" s="15">
        <v>112001</v>
      </c>
      <c r="C2922" s="16" t="s">
        <v>9</v>
      </c>
      <c r="D2922" s="26">
        <v>43682</v>
      </c>
      <c r="E2922" s="16" t="s">
        <v>1373</v>
      </c>
      <c r="F2922" s="66">
        <v>41416250</v>
      </c>
      <c r="G2922" s="17"/>
      <c r="H2922" s="18">
        <f t="shared" si="45"/>
        <v>41416250</v>
      </c>
    </row>
    <row r="2923" spans="2:8" s="13" customFormat="1" hidden="1" x14ac:dyDescent="0.15">
      <c r="B2923" s="15">
        <v>112002</v>
      </c>
      <c r="C2923" s="16" t="s">
        <v>10</v>
      </c>
      <c r="D2923" s="26">
        <v>43682</v>
      </c>
      <c r="E2923" s="16" t="s">
        <v>1373</v>
      </c>
      <c r="F2923" s="66"/>
      <c r="G2923" s="17">
        <v>-41416250</v>
      </c>
      <c r="H2923" s="18">
        <f t="shared" si="45"/>
        <v>-41416250</v>
      </c>
    </row>
    <row r="2924" spans="2:8" s="13" customFormat="1" hidden="1" x14ac:dyDescent="0.15">
      <c r="B2924" s="15">
        <v>112001</v>
      </c>
      <c r="C2924" s="16" t="s">
        <v>9</v>
      </c>
      <c r="D2924" s="26">
        <v>43684</v>
      </c>
      <c r="E2924" s="16" t="s">
        <v>1373</v>
      </c>
      <c r="F2924" s="66">
        <v>14345000</v>
      </c>
      <c r="G2924" s="17"/>
      <c r="H2924" s="18">
        <f t="shared" si="45"/>
        <v>14345000</v>
      </c>
    </row>
    <row r="2925" spans="2:8" s="13" customFormat="1" hidden="1" x14ac:dyDescent="0.15">
      <c r="B2925" s="15">
        <v>112002</v>
      </c>
      <c r="C2925" s="16" t="s">
        <v>10</v>
      </c>
      <c r="D2925" s="26">
        <v>43319</v>
      </c>
      <c r="E2925" s="16" t="s">
        <v>1373</v>
      </c>
      <c r="F2925" s="66"/>
      <c r="G2925" s="17">
        <v>-14345000</v>
      </c>
      <c r="H2925" s="18">
        <f t="shared" si="45"/>
        <v>-14345000</v>
      </c>
    </row>
    <row r="2926" spans="2:8" s="13" customFormat="1" hidden="1" x14ac:dyDescent="0.15">
      <c r="B2926" s="15">
        <v>112001</v>
      </c>
      <c r="C2926" s="16" t="s">
        <v>9</v>
      </c>
      <c r="D2926" s="26">
        <v>43685</v>
      </c>
      <c r="E2926" s="16" t="s">
        <v>1373</v>
      </c>
      <c r="F2926" s="66">
        <v>15694998</v>
      </c>
      <c r="G2926" s="17"/>
      <c r="H2926" s="18">
        <f t="shared" si="45"/>
        <v>15694998</v>
      </c>
    </row>
    <row r="2927" spans="2:8" s="13" customFormat="1" hidden="1" x14ac:dyDescent="0.15">
      <c r="B2927" s="15">
        <v>112002</v>
      </c>
      <c r="C2927" s="16" t="s">
        <v>10</v>
      </c>
      <c r="D2927" s="26">
        <v>43685</v>
      </c>
      <c r="E2927" s="16" t="s">
        <v>1373</v>
      </c>
      <c r="F2927" s="66"/>
      <c r="G2927" s="17">
        <v>-15694998</v>
      </c>
      <c r="H2927" s="18">
        <f t="shared" si="45"/>
        <v>-15694998</v>
      </c>
    </row>
    <row r="2928" spans="2:8" s="13" customFormat="1" hidden="1" x14ac:dyDescent="0.15">
      <c r="B2928" s="15">
        <v>112001</v>
      </c>
      <c r="C2928" s="16" t="s">
        <v>9</v>
      </c>
      <c r="D2928" s="26">
        <v>43686</v>
      </c>
      <c r="E2928" s="16" t="s">
        <v>1373</v>
      </c>
      <c r="F2928" s="66">
        <v>49979985</v>
      </c>
      <c r="G2928" s="17"/>
      <c r="H2928" s="18">
        <f t="shared" si="45"/>
        <v>49979985</v>
      </c>
    </row>
    <row r="2929" spans="2:8" s="13" customFormat="1" hidden="1" x14ac:dyDescent="0.15">
      <c r="B2929" s="15">
        <v>112002</v>
      </c>
      <c r="C2929" s="16" t="s">
        <v>10</v>
      </c>
      <c r="D2929" s="26">
        <v>43686</v>
      </c>
      <c r="E2929" s="16" t="s">
        <v>1373</v>
      </c>
      <c r="F2929" s="66"/>
      <c r="G2929" s="17">
        <v>-49979985</v>
      </c>
      <c r="H2929" s="18">
        <f t="shared" si="45"/>
        <v>-49979985</v>
      </c>
    </row>
    <row r="2930" spans="2:8" s="13" customFormat="1" hidden="1" x14ac:dyDescent="0.15">
      <c r="B2930" s="15">
        <v>811010</v>
      </c>
      <c r="C2930" s="16" t="s">
        <v>149</v>
      </c>
      <c r="D2930" s="26">
        <v>43689</v>
      </c>
      <c r="E2930" s="16" t="s">
        <v>1488</v>
      </c>
      <c r="F2930" s="66">
        <v>500000</v>
      </c>
      <c r="G2930" s="17"/>
      <c r="H2930" s="18">
        <f t="shared" si="45"/>
        <v>500000</v>
      </c>
    </row>
    <row r="2931" spans="2:8" s="13" customFormat="1" hidden="1" x14ac:dyDescent="0.15">
      <c r="B2931" s="15">
        <v>112001</v>
      </c>
      <c r="C2931" s="16" t="s">
        <v>9</v>
      </c>
      <c r="D2931" s="26">
        <v>43689</v>
      </c>
      <c r="E2931" s="16" t="s">
        <v>1488</v>
      </c>
      <c r="F2931" s="66"/>
      <c r="G2931" s="17">
        <v>-500000</v>
      </c>
      <c r="H2931" s="18">
        <f t="shared" si="45"/>
        <v>-500000</v>
      </c>
    </row>
    <row r="2932" spans="2:8" s="13" customFormat="1" hidden="1" x14ac:dyDescent="0.15">
      <c r="B2932" s="15">
        <v>611012</v>
      </c>
      <c r="C2932" s="16" t="s">
        <v>151</v>
      </c>
      <c r="D2932" s="26">
        <v>43689</v>
      </c>
      <c r="E2932" s="16" t="s">
        <v>1486</v>
      </c>
      <c r="F2932" s="66">
        <v>1260750</v>
      </c>
      <c r="G2932" s="17"/>
      <c r="H2932" s="18">
        <f t="shared" si="45"/>
        <v>1260750</v>
      </c>
    </row>
    <row r="2933" spans="2:8" s="13" customFormat="1" hidden="1" x14ac:dyDescent="0.15">
      <c r="B2933" s="15">
        <v>611013</v>
      </c>
      <c r="C2933" s="16" t="s">
        <v>152</v>
      </c>
      <c r="D2933" s="26">
        <v>43689</v>
      </c>
      <c r="E2933" s="16" t="s">
        <v>1486</v>
      </c>
      <c r="F2933" s="66">
        <v>1260750</v>
      </c>
      <c r="G2933" s="17"/>
      <c r="H2933" s="18">
        <f t="shared" si="45"/>
        <v>1260750</v>
      </c>
    </row>
    <row r="2934" spans="2:8" s="13" customFormat="1" hidden="1" x14ac:dyDescent="0.15">
      <c r="B2934" s="15">
        <v>112001</v>
      </c>
      <c r="C2934" s="16" t="s">
        <v>9</v>
      </c>
      <c r="D2934" s="26">
        <v>43689</v>
      </c>
      <c r="E2934" s="16" t="s">
        <v>1486</v>
      </c>
      <c r="F2934" s="66"/>
      <c r="G2934" s="17">
        <v>-2521500</v>
      </c>
      <c r="H2934" s="18">
        <f t="shared" si="45"/>
        <v>-2521500</v>
      </c>
    </row>
    <row r="2935" spans="2:8" s="13" customFormat="1" hidden="1" x14ac:dyDescent="0.15">
      <c r="B2935" s="15">
        <v>611012</v>
      </c>
      <c r="C2935" s="16" t="s">
        <v>151</v>
      </c>
      <c r="D2935" s="26">
        <v>43696</v>
      </c>
      <c r="E2935" s="16" t="s">
        <v>1489</v>
      </c>
      <c r="F2935" s="66">
        <v>359500</v>
      </c>
      <c r="G2935" s="17"/>
      <c r="H2935" s="18">
        <f t="shared" si="45"/>
        <v>359500</v>
      </c>
    </row>
    <row r="2936" spans="2:8" s="13" customFormat="1" hidden="1" x14ac:dyDescent="0.15">
      <c r="B2936" s="15">
        <v>112001</v>
      </c>
      <c r="C2936" s="16" t="s">
        <v>9</v>
      </c>
      <c r="D2936" s="26">
        <v>43696</v>
      </c>
      <c r="E2936" s="16" t="s">
        <v>1489</v>
      </c>
      <c r="F2936" s="66"/>
      <c r="G2936" s="17">
        <v>-359500</v>
      </c>
      <c r="H2936" s="18">
        <f t="shared" si="45"/>
        <v>-359500</v>
      </c>
    </row>
    <row r="2937" spans="2:8" s="13" customFormat="1" hidden="1" x14ac:dyDescent="0.15">
      <c r="B2937" s="15">
        <v>611010</v>
      </c>
      <c r="C2937" s="16" t="s">
        <v>149</v>
      </c>
      <c r="D2937" s="26">
        <v>43696</v>
      </c>
      <c r="E2937" s="16" t="s">
        <v>1490</v>
      </c>
      <c r="F2937" s="66">
        <v>3114718</v>
      </c>
      <c r="G2937" s="17"/>
      <c r="H2937" s="18">
        <f t="shared" si="45"/>
        <v>3114718</v>
      </c>
    </row>
    <row r="2938" spans="2:8" s="13" customFormat="1" hidden="1" x14ac:dyDescent="0.15">
      <c r="B2938" s="15">
        <v>112001</v>
      </c>
      <c r="C2938" s="16" t="s">
        <v>9</v>
      </c>
      <c r="D2938" s="26">
        <v>43696</v>
      </c>
      <c r="E2938" s="16" t="s">
        <v>1490</v>
      </c>
      <c r="F2938" s="66"/>
      <c r="G2938" s="17">
        <v>-3114718</v>
      </c>
      <c r="H2938" s="18">
        <f t="shared" si="45"/>
        <v>-3114718</v>
      </c>
    </row>
    <row r="2939" spans="2:8" s="13" customFormat="1" hidden="1" x14ac:dyDescent="0.15">
      <c r="B2939" s="15">
        <v>611012</v>
      </c>
      <c r="C2939" s="16" t="s">
        <v>151</v>
      </c>
      <c r="D2939" s="26">
        <v>43696</v>
      </c>
      <c r="E2939" s="16" t="s">
        <v>1486</v>
      </c>
      <c r="F2939" s="66">
        <v>1327000</v>
      </c>
      <c r="G2939" s="17"/>
      <c r="H2939" s="18">
        <f t="shared" si="45"/>
        <v>1327000</v>
      </c>
    </row>
    <row r="2940" spans="2:8" s="13" customFormat="1" hidden="1" x14ac:dyDescent="0.15">
      <c r="B2940" s="15">
        <v>611013</v>
      </c>
      <c r="C2940" s="16" t="s">
        <v>152</v>
      </c>
      <c r="D2940" s="26">
        <v>43696</v>
      </c>
      <c r="E2940" s="16" t="s">
        <v>1486</v>
      </c>
      <c r="F2940" s="66">
        <v>1327000</v>
      </c>
      <c r="G2940" s="17"/>
      <c r="H2940" s="18">
        <f t="shared" si="45"/>
        <v>1327000</v>
      </c>
    </row>
    <row r="2941" spans="2:8" s="13" customFormat="1" hidden="1" x14ac:dyDescent="0.15">
      <c r="B2941" s="15">
        <v>112001</v>
      </c>
      <c r="C2941" s="16" t="s">
        <v>9</v>
      </c>
      <c r="D2941" s="26">
        <v>43696</v>
      </c>
      <c r="E2941" s="16" t="s">
        <v>1486</v>
      </c>
      <c r="F2941" s="66"/>
      <c r="G2941" s="17">
        <v>-2654000</v>
      </c>
      <c r="H2941" s="18">
        <f t="shared" si="45"/>
        <v>-2654000</v>
      </c>
    </row>
    <row r="2942" spans="2:8" s="13" customFormat="1" hidden="1" x14ac:dyDescent="0.15">
      <c r="B2942" s="15">
        <v>811004</v>
      </c>
      <c r="C2942" s="16" t="s">
        <v>143</v>
      </c>
      <c r="D2942" s="26">
        <v>43696</v>
      </c>
      <c r="E2942" s="16" t="s">
        <v>1491</v>
      </c>
      <c r="F2942" s="66">
        <v>1100000</v>
      </c>
      <c r="G2942" s="17"/>
      <c r="H2942" s="18">
        <f t="shared" si="45"/>
        <v>1100000</v>
      </c>
    </row>
    <row r="2943" spans="2:8" s="13" customFormat="1" hidden="1" x14ac:dyDescent="0.15">
      <c r="B2943" s="15">
        <v>112001</v>
      </c>
      <c r="C2943" s="16" t="s">
        <v>9</v>
      </c>
      <c r="D2943" s="26">
        <v>43696</v>
      </c>
      <c r="E2943" s="16" t="s">
        <v>1491</v>
      </c>
      <c r="F2943" s="66"/>
      <c r="G2943" s="17">
        <v>-1100000</v>
      </c>
      <c r="H2943" s="18">
        <f t="shared" si="45"/>
        <v>-1100000</v>
      </c>
    </row>
    <row r="2944" spans="2:8" s="13" customFormat="1" hidden="1" x14ac:dyDescent="0.15">
      <c r="B2944" s="15">
        <v>112001</v>
      </c>
      <c r="C2944" s="16" t="s">
        <v>9</v>
      </c>
      <c r="D2944" s="26">
        <v>43696</v>
      </c>
      <c r="E2944" s="16" t="s">
        <v>1373</v>
      </c>
      <c r="F2944" s="66">
        <v>35310000</v>
      </c>
      <c r="G2944" s="17"/>
      <c r="H2944" s="18">
        <f t="shared" si="45"/>
        <v>35310000</v>
      </c>
    </row>
    <row r="2945" spans="2:8" s="13" customFormat="1" hidden="1" x14ac:dyDescent="0.15">
      <c r="B2945" s="15">
        <v>112002</v>
      </c>
      <c r="C2945" s="16" t="s">
        <v>10</v>
      </c>
      <c r="D2945" s="26">
        <v>43696</v>
      </c>
      <c r="E2945" s="16" t="s">
        <v>1373</v>
      </c>
      <c r="F2945" s="66"/>
      <c r="G2945" s="17">
        <v>-35310000</v>
      </c>
      <c r="H2945" s="18">
        <f t="shared" si="45"/>
        <v>-35310000</v>
      </c>
    </row>
    <row r="2946" spans="2:8" s="13" customFormat="1" hidden="1" x14ac:dyDescent="0.15">
      <c r="B2946" s="15">
        <v>112002</v>
      </c>
      <c r="C2946" s="16" t="s">
        <v>10</v>
      </c>
      <c r="D2946" s="26">
        <v>43697</v>
      </c>
      <c r="E2946" s="16" t="s">
        <v>1485</v>
      </c>
      <c r="F2946" s="66">
        <v>1900000</v>
      </c>
      <c r="G2946" s="17"/>
      <c r="H2946" s="18">
        <f t="shared" si="45"/>
        <v>1900000</v>
      </c>
    </row>
    <row r="2947" spans="2:8" s="13" customFormat="1" hidden="1" x14ac:dyDescent="0.15">
      <c r="B2947" s="15">
        <v>112001</v>
      </c>
      <c r="C2947" s="16" t="s">
        <v>9</v>
      </c>
      <c r="D2947" s="26">
        <v>43697</v>
      </c>
      <c r="E2947" s="16" t="s">
        <v>1485</v>
      </c>
      <c r="F2947" s="66"/>
      <c r="G2947" s="17">
        <v>-1900000</v>
      </c>
      <c r="H2947" s="18">
        <f t="shared" si="45"/>
        <v>-1900000</v>
      </c>
    </row>
    <row r="2948" spans="2:8" s="13" customFormat="1" hidden="1" x14ac:dyDescent="0.15">
      <c r="B2948" s="15">
        <v>112001</v>
      </c>
      <c r="C2948" s="16" t="s">
        <v>9</v>
      </c>
      <c r="D2948" s="26">
        <v>43698</v>
      </c>
      <c r="E2948" s="16" t="s">
        <v>1373</v>
      </c>
      <c r="F2948" s="66">
        <v>2475000</v>
      </c>
      <c r="G2948" s="17"/>
      <c r="H2948" s="18">
        <f t="shared" si="45"/>
        <v>2475000</v>
      </c>
    </row>
    <row r="2949" spans="2:8" s="13" customFormat="1" hidden="1" x14ac:dyDescent="0.15">
      <c r="B2949" s="15">
        <v>112002</v>
      </c>
      <c r="C2949" s="16" t="s">
        <v>10</v>
      </c>
      <c r="D2949" s="26">
        <v>43698</v>
      </c>
      <c r="E2949" s="16" t="s">
        <v>1373</v>
      </c>
      <c r="F2949" s="66"/>
      <c r="G2949" s="17">
        <v>-2475000</v>
      </c>
      <c r="H2949" s="18">
        <f t="shared" si="45"/>
        <v>-2475000</v>
      </c>
    </row>
    <row r="2950" spans="2:8" s="13" customFormat="1" hidden="1" x14ac:dyDescent="0.15">
      <c r="B2950" s="15">
        <v>112002</v>
      </c>
      <c r="C2950" s="16" t="s">
        <v>10</v>
      </c>
      <c r="D2950" s="26">
        <v>43682</v>
      </c>
      <c r="E2950" s="16" t="s">
        <v>912</v>
      </c>
      <c r="F2950" s="66">
        <v>41416250</v>
      </c>
      <c r="G2950" s="17"/>
      <c r="H2950" s="18">
        <f t="shared" si="45"/>
        <v>41416250</v>
      </c>
    </row>
    <row r="2951" spans="2:8" s="13" customFormat="1" hidden="1" x14ac:dyDescent="0.15">
      <c r="B2951" s="15">
        <v>122001</v>
      </c>
      <c r="C2951" s="16" t="s">
        <v>18</v>
      </c>
      <c r="D2951" s="26">
        <v>43682</v>
      </c>
      <c r="E2951" s="16" t="s">
        <v>912</v>
      </c>
      <c r="F2951" s="66"/>
      <c r="G2951" s="17">
        <v>-41416250</v>
      </c>
      <c r="H2951" s="18">
        <f t="shared" si="45"/>
        <v>-41416250</v>
      </c>
    </row>
    <row r="2952" spans="2:8" s="13" customFormat="1" hidden="1" x14ac:dyDescent="0.15">
      <c r="B2952" s="15">
        <v>112002</v>
      </c>
      <c r="C2952" s="16" t="s">
        <v>10</v>
      </c>
      <c r="D2952" s="26">
        <v>43684</v>
      </c>
      <c r="E2952" s="16" t="s">
        <v>1492</v>
      </c>
      <c r="F2952" s="66">
        <v>14345000</v>
      </c>
      <c r="G2952" s="17"/>
      <c r="H2952" s="18">
        <f t="shared" si="45"/>
        <v>14345000</v>
      </c>
    </row>
    <row r="2953" spans="2:8" s="13" customFormat="1" hidden="1" x14ac:dyDescent="0.15">
      <c r="B2953" s="15">
        <v>122001</v>
      </c>
      <c r="C2953" s="16" t="s">
        <v>18</v>
      </c>
      <c r="D2953" s="26">
        <v>43684</v>
      </c>
      <c r="E2953" s="16" t="s">
        <v>1492</v>
      </c>
      <c r="F2953" s="66"/>
      <c r="G2953" s="17">
        <v>-14345000</v>
      </c>
      <c r="H2953" s="18">
        <f t="shared" si="45"/>
        <v>-14345000</v>
      </c>
    </row>
    <row r="2954" spans="2:8" s="13" customFormat="1" hidden="1" x14ac:dyDescent="0.15">
      <c r="B2954" s="15">
        <v>112002</v>
      </c>
      <c r="C2954" s="16" t="s">
        <v>10</v>
      </c>
      <c r="D2954" s="26">
        <v>43685</v>
      </c>
      <c r="E2954" s="16" t="s">
        <v>1493</v>
      </c>
      <c r="F2954" s="66">
        <v>15694998</v>
      </c>
      <c r="G2954" s="17"/>
      <c r="H2954" s="18">
        <f t="shared" si="45"/>
        <v>15694998</v>
      </c>
    </row>
    <row r="2955" spans="2:8" s="13" customFormat="1" hidden="1" x14ac:dyDescent="0.15">
      <c r="B2955" s="15">
        <v>122001</v>
      </c>
      <c r="C2955" s="16" t="s">
        <v>18</v>
      </c>
      <c r="D2955" s="26">
        <v>43685</v>
      </c>
      <c r="E2955" s="16" t="s">
        <v>1493</v>
      </c>
      <c r="F2955" s="66"/>
      <c r="G2955" s="17">
        <v>-15694998</v>
      </c>
      <c r="H2955" s="18">
        <f t="shared" si="45"/>
        <v>-15694998</v>
      </c>
    </row>
    <row r="2956" spans="2:8" s="13" customFormat="1" hidden="1" x14ac:dyDescent="0.15">
      <c r="B2956" s="15">
        <v>112002</v>
      </c>
      <c r="C2956" s="16" t="s">
        <v>10</v>
      </c>
      <c r="D2956" s="26">
        <v>43696</v>
      </c>
      <c r="E2956" s="16" t="s">
        <v>912</v>
      </c>
      <c r="F2956" s="66">
        <v>49979985</v>
      </c>
      <c r="G2956" s="17"/>
      <c r="H2956" s="18">
        <f t="shared" si="45"/>
        <v>49979985</v>
      </c>
    </row>
    <row r="2957" spans="2:8" s="13" customFormat="1" hidden="1" x14ac:dyDescent="0.15">
      <c r="B2957" s="15">
        <v>122001</v>
      </c>
      <c r="C2957" s="16" t="s">
        <v>18</v>
      </c>
      <c r="D2957" s="26">
        <v>43696</v>
      </c>
      <c r="E2957" s="16" t="s">
        <v>912</v>
      </c>
      <c r="F2957" s="66"/>
      <c r="G2957" s="17">
        <v>-49979985</v>
      </c>
      <c r="H2957" s="18">
        <f t="shared" si="45"/>
        <v>-49979985</v>
      </c>
    </row>
    <row r="2958" spans="2:8" s="13" customFormat="1" hidden="1" x14ac:dyDescent="0.15">
      <c r="B2958" s="15">
        <v>112002</v>
      </c>
      <c r="C2958" s="16" t="s">
        <v>10</v>
      </c>
      <c r="D2958" s="26">
        <v>43697</v>
      </c>
      <c r="E2958" s="16" t="s">
        <v>1494</v>
      </c>
      <c r="F2958" s="66">
        <v>35310000</v>
      </c>
      <c r="G2958" s="17"/>
      <c r="H2958" s="18">
        <f t="shared" si="45"/>
        <v>35310000</v>
      </c>
    </row>
    <row r="2959" spans="2:8" s="13" customFormat="1" hidden="1" x14ac:dyDescent="0.15">
      <c r="B2959" s="15">
        <v>122001</v>
      </c>
      <c r="C2959" s="16" t="s">
        <v>18</v>
      </c>
      <c r="D2959" s="26">
        <v>43697</v>
      </c>
      <c r="E2959" s="16" t="s">
        <v>1494</v>
      </c>
      <c r="F2959" s="66"/>
      <c r="G2959" s="17">
        <v>-35310000</v>
      </c>
      <c r="H2959" s="18">
        <f t="shared" si="45"/>
        <v>-35310000</v>
      </c>
    </row>
    <row r="2960" spans="2:8" s="13" customFormat="1" hidden="1" x14ac:dyDescent="0.15">
      <c r="B2960" s="15">
        <v>811035</v>
      </c>
      <c r="C2960" s="16" t="s">
        <v>194</v>
      </c>
      <c r="D2960" s="26">
        <v>43698</v>
      </c>
      <c r="E2960" s="16" t="s">
        <v>1495</v>
      </c>
      <c r="F2960" s="66">
        <v>1900000</v>
      </c>
      <c r="G2960" s="17"/>
      <c r="H2960" s="18">
        <f t="shared" si="45"/>
        <v>1900000</v>
      </c>
    </row>
    <row r="2961" spans="2:8" s="13" customFormat="1" hidden="1" x14ac:dyDescent="0.15">
      <c r="B2961" s="15">
        <v>112002</v>
      </c>
      <c r="C2961" s="16" t="s">
        <v>10</v>
      </c>
      <c r="D2961" s="26">
        <v>43698</v>
      </c>
      <c r="E2961" s="16" t="s">
        <v>1495</v>
      </c>
      <c r="F2961" s="66"/>
      <c r="G2961" s="17">
        <v>-1900000</v>
      </c>
      <c r="H2961" s="18">
        <f t="shared" si="45"/>
        <v>-1900000</v>
      </c>
    </row>
    <row r="2962" spans="2:8" s="13" customFormat="1" hidden="1" x14ac:dyDescent="0.15">
      <c r="B2962" s="15">
        <v>112002</v>
      </c>
      <c r="C2962" s="16" t="s">
        <v>10</v>
      </c>
      <c r="D2962" s="26">
        <v>43698</v>
      </c>
      <c r="E2962" s="16" t="s">
        <v>1496</v>
      </c>
      <c r="F2962" s="66">
        <v>2475000</v>
      </c>
      <c r="G2962" s="17"/>
      <c r="H2962" s="18">
        <f t="shared" si="45"/>
        <v>2475000</v>
      </c>
    </row>
    <row r="2963" spans="2:8" s="13" customFormat="1" hidden="1" x14ac:dyDescent="0.15">
      <c r="B2963" s="15">
        <v>122001</v>
      </c>
      <c r="C2963" s="16" t="s">
        <v>18</v>
      </c>
      <c r="D2963" s="26">
        <v>43698</v>
      </c>
      <c r="E2963" s="16" t="s">
        <v>1496</v>
      </c>
      <c r="F2963" s="66"/>
      <c r="G2963" s="17">
        <v>-2475000</v>
      </c>
      <c r="H2963" s="18">
        <f t="shared" si="45"/>
        <v>-2475000</v>
      </c>
    </row>
    <row r="2964" spans="2:8" s="13" customFormat="1" hidden="1" x14ac:dyDescent="0.15">
      <c r="B2964" s="15">
        <v>711002</v>
      </c>
      <c r="C2964" s="16" t="s">
        <v>176</v>
      </c>
      <c r="D2964" s="26">
        <v>43699</v>
      </c>
      <c r="E2964" s="16" t="s">
        <v>1531</v>
      </c>
      <c r="F2964" s="66">
        <v>850000</v>
      </c>
      <c r="G2964" s="17"/>
      <c r="H2964" s="18">
        <f t="shared" si="45"/>
        <v>850000</v>
      </c>
    </row>
    <row r="2965" spans="2:8" s="13" customFormat="1" hidden="1" x14ac:dyDescent="0.15">
      <c r="B2965" s="15">
        <v>112003</v>
      </c>
      <c r="C2965" s="16" t="s">
        <v>11</v>
      </c>
      <c r="D2965" s="26">
        <v>43699</v>
      </c>
      <c r="E2965" s="16" t="s">
        <v>1531</v>
      </c>
      <c r="F2965" s="66"/>
      <c r="G2965" s="17">
        <v>-850000</v>
      </c>
      <c r="H2965" s="18">
        <f t="shared" si="45"/>
        <v>-850000</v>
      </c>
    </row>
    <row r="2966" spans="2:8" s="13" customFormat="1" hidden="1" x14ac:dyDescent="0.15">
      <c r="B2966" s="15">
        <v>811013</v>
      </c>
      <c r="C2966" s="16" t="s">
        <v>152</v>
      </c>
      <c r="D2966" s="26">
        <v>43699</v>
      </c>
      <c r="E2966" s="16" t="s">
        <v>1532</v>
      </c>
      <c r="F2966" s="66">
        <v>734000</v>
      </c>
      <c r="G2966" s="17"/>
      <c r="H2966" s="18">
        <f t="shared" si="45"/>
        <v>734000</v>
      </c>
    </row>
    <row r="2967" spans="2:8" s="13" customFormat="1" hidden="1" x14ac:dyDescent="0.15">
      <c r="B2967" s="15">
        <v>112003</v>
      </c>
      <c r="C2967" s="16" t="s">
        <v>11</v>
      </c>
      <c r="D2967" s="26">
        <v>43699</v>
      </c>
      <c r="E2967" s="16" t="s">
        <v>1532</v>
      </c>
      <c r="F2967" s="66"/>
      <c r="G2967" s="17">
        <v>-734000</v>
      </c>
      <c r="H2967" s="18">
        <f t="shared" si="45"/>
        <v>-734000</v>
      </c>
    </row>
    <row r="2968" spans="2:8" s="13" customFormat="1" hidden="1" x14ac:dyDescent="0.15">
      <c r="B2968" s="15">
        <v>611013</v>
      </c>
      <c r="C2968" s="16" t="s">
        <v>152</v>
      </c>
      <c r="D2968" s="26">
        <v>43699</v>
      </c>
      <c r="E2968" s="16" t="s">
        <v>1533</v>
      </c>
      <c r="F2968" s="66">
        <v>2719900</v>
      </c>
      <c r="G2968" s="17"/>
      <c r="H2968" s="18">
        <f t="shared" si="45"/>
        <v>2719900</v>
      </c>
    </row>
    <row r="2969" spans="2:8" s="13" customFormat="1" hidden="1" x14ac:dyDescent="0.15">
      <c r="B2969" s="15">
        <v>112003</v>
      </c>
      <c r="C2969" s="16" t="s">
        <v>11</v>
      </c>
      <c r="D2969" s="26">
        <v>43699</v>
      </c>
      <c r="E2969" s="16" t="s">
        <v>1533</v>
      </c>
      <c r="F2969" s="66"/>
      <c r="G2969" s="17">
        <v>-2719900</v>
      </c>
      <c r="H2969" s="18">
        <f t="shared" si="45"/>
        <v>-2719900</v>
      </c>
    </row>
    <row r="2970" spans="2:8" s="13" customFormat="1" hidden="1" x14ac:dyDescent="0.15">
      <c r="B2970" s="15">
        <v>711034</v>
      </c>
      <c r="C2970" s="16" t="s">
        <v>183</v>
      </c>
      <c r="D2970" s="26">
        <v>43699</v>
      </c>
      <c r="E2970" s="16" t="s">
        <v>1534</v>
      </c>
      <c r="F2970" s="66">
        <v>1883600</v>
      </c>
      <c r="G2970" s="17"/>
      <c r="H2970" s="18">
        <f t="shared" si="45"/>
        <v>1883600</v>
      </c>
    </row>
    <row r="2971" spans="2:8" s="13" customFormat="1" hidden="1" x14ac:dyDescent="0.15">
      <c r="B2971" s="15">
        <v>112003</v>
      </c>
      <c r="C2971" s="16" t="s">
        <v>11</v>
      </c>
      <c r="D2971" s="26">
        <v>43699</v>
      </c>
      <c r="E2971" s="16" t="s">
        <v>1534</v>
      </c>
      <c r="F2971" s="66"/>
      <c r="G2971" s="17">
        <v>-1883600</v>
      </c>
      <c r="H2971" s="18">
        <f t="shared" si="45"/>
        <v>-1883600</v>
      </c>
    </row>
    <row r="2972" spans="2:8" s="13" customFormat="1" hidden="1" x14ac:dyDescent="0.15">
      <c r="B2972" s="15">
        <v>811022</v>
      </c>
      <c r="C2972" s="16" t="s">
        <v>160</v>
      </c>
      <c r="D2972" s="26">
        <v>43699</v>
      </c>
      <c r="E2972" s="16" t="s">
        <v>1535</v>
      </c>
      <c r="F2972" s="66">
        <v>2640000</v>
      </c>
      <c r="G2972" s="17"/>
      <c r="H2972" s="18">
        <f t="shared" si="45"/>
        <v>2640000</v>
      </c>
    </row>
    <row r="2973" spans="2:8" s="13" customFormat="1" hidden="1" x14ac:dyDescent="0.15">
      <c r="B2973" s="15">
        <v>112003</v>
      </c>
      <c r="C2973" s="16" t="s">
        <v>11</v>
      </c>
      <c r="D2973" s="26">
        <v>43699</v>
      </c>
      <c r="E2973" s="16" t="s">
        <v>1535</v>
      </c>
      <c r="F2973" s="66"/>
      <c r="G2973" s="17">
        <v>-2640000</v>
      </c>
      <c r="H2973" s="18">
        <f t="shared" si="45"/>
        <v>-2640000</v>
      </c>
    </row>
    <row r="2974" spans="2:8" s="13" customFormat="1" hidden="1" x14ac:dyDescent="0.15">
      <c r="B2974" s="15">
        <v>611034</v>
      </c>
      <c r="C2974" s="16" t="s">
        <v>172</v>
      </c>
      <c r="D2974" s="26">
        <v>43699</v>
      </c>
      <c r="E2974" s="16" t="s">
        <v>1536</v>
      </c>
      <c r="F2974" s="66">
        <v>23686648</v>
      </c>
      <c r="G2974" s="17"/>
      <c r="H2974" s="18">
        <f t="shared" si="45"/>
        <v>23686648</v>
      </c>
    </row>
    <row r="2975" spans="2:8" s="13" customFormat="1" hidden="1" x14ac:dyDescent="0.15">
      <c r="B2975" s="15">
        <v>112003</v>
      </c>
      <c r="C2975" s="16" t="s">
        <v>11</v>
      </c>
      <c r="D2975" s="26">
        <v>43699</v>
      </c>
      <c r="E2975" s="16" t="s">
        <v>1536</v>
      </c>
      <c r="F2975" s="66"/>
      <c r="G2975" s="17">
        <v>-23686648</v>
      </c>
      <c r="H2975" s="18">
        <f t="shared" si="45"/>
        <v>-23686648</v>
      </c>
    </row>
    <row r="2976" spans="2:8" s="13" customFormat="1" hidden="1" x14ac:dyDescent="0.15">
      <c r="B2976" s="15">
        <v>112003</v>
      </c>
      <c r="C2976" s="16" t="s">
        <v>11</v>
      </c>
      <c r="D2976" s="26">
        <v>43699</v>
      </c>
      <c r="E2976" s="16" t="s">
        <v>1537</v>
      </c>
      <c r="F2976" s="66">
        <v>2010000</v>
      </c>
      <c r="G2976" s="17"/>
      <c r="H2976" s="18">
        <f t="shared" ref="H2976:H3039" si="46">F2976+G2976</f>
        <v>2010000</v>
      </c>
    </row>
    <row r="2977" spans="2:8" s="13" customFormat="1" hidden="1" x14ac:dyDescent="0.15">
      <c r="B2977" s="15">
        <v>122001</v>
      </c>
      <c r="C2977" s="16" t="s">
        <v>18</v>
      </c>
      <c r="D2977" s="26">
        <v>43699</v>
      </c>
      <c r="E2977" s="16" t="s">
        <v>1537</v>
      </c>
      <c r="F2977" s="66"/>
      <c r="G2977" s="17">
        <v>-2010000</v>
      </c>
      <c r="H2977" s="18">
        <f t="shared" si="46"/>
        <v>-2010000</v>
      </c>
    </row>
    <row r="2978" spans="2:8" s="13" customFormat="1" hidden="1" x14ac:dyDescent="0.15">
      <c r="B2978" s="15">
        <v>112003</v>
      </c>
      <c r="C2978" s="16" t="s">
        <v>11</v>
      </c>
      <c r="D2978" s="26">
        <v>43700</v>
      </c>
      <c r="E2978" s="16" t="s">
        <v>1538</v>
      </c>
      <c r="F2978" s="66">
        <v>5000000</v>
      </c>
      <c r="G2978" s="17"/>
      <c r="H2978" s="18">
        <f t="shared" si="46"/>
        <v>5000000</v>
      </c>
    </row>
    <row r="2979" spans="2:8" s="13" customFormat="1" hidden="1" x14ac:dyDescent="0.15">
      <c r="B2979" s="15">
        <v>122001</v>
      </c>
      <c r="C2979" s="16" t="s">
        <v>18</v>
      </c>
      <c r="D2979" s="26">
        <v>43700</v>
      </c>
      <c r="E2979" s="16" t="s">
        <v>1538</v>
      </c>
      <c r="F2979" s="66"/>
      <c r="G2979" s="17">
        <v>-5000000</v>
      </c>
      <c r="H2979" s="18">
        <f t="shared" si="46"/>
        <v>-5000000</v>
      </c>
    </row>
    <row r="2980" spans="2:8" s="13" customFormat="1" hidden="1" x14ac:dyDescent="0.15">
      <c r="B2980" s="15">
        <v>112003</v>
      </c>
      <c r="C2980" s="16" t="s">
        <v>11</v>
      </c>
      <c r="D2980" s="26">
        <v>43703</v>
      </c>
      <c r="E2980" s="16" t="s">
        <v>1420</v>
      </c>
      <c r="F2980" s="66">
        <v>9477000</v>
      </c>
      <c r="G2980" s="17"/>
      <c r="H2980" s="18">
        <f t="shared" si="46"/>
        <v>9477000</v>
      </c>
    </row>
    <row r="2981" spans="2:8" s="13" customFormat="1" hidden="1" x14ac:dyDescent="0.15">
      <c r="B2981" s="15">
        <v>122001</v>
      </c>
      <c r="C2981" s="16" t="s">
        <v>18</v>
      </c>
      <c r="D2981" s="26">
        <v>43703</v>
      </c>
      <c r="E2981" s="16" t="s">
        <v>1420</v>
      </c>
      <c r="F2981" s="66"/>
      <c r="G2981" s="17">
        <v>-9477000</v>
      </c>
      <c r="H2981" s="18">
        <f t="shared" si="46"/>
        <v>-9477000</v>
      </c>
    </row>
    <row r="2982" spans="2:8" s="13" customFormat="1" hidden="1" x14ac:dyDescent="0.15">
      <c r="B2982" s="15">
        <v>112003</v>
      </c>
      <c r="C2982" s="16" t="s">
        <v>11</v>
      </c>
      <c r="D2982" s="26">
        <v>43703</v>
      </c>
      <c r="E2982" s="16" t="s">
        <v>1538</v>
      </c>
      <c r="F2982" s="66">
        <v>10000000</v>
      </c>
      <c r="G2982" s="17"/>
      <c r="H2982" s="18">
        <f t="shared" si="46"/>
        <v>10000000</v>
      </c>
    </row>
    <row r="2983" spans="2:8" s="13" customFormat="1" hidden="1" x14ac:dyDescent="0.15">
      <c r="B2983" s="15">
        <v>122001</v>
      </c>
      <c r="C2983" s="16" t="s">
        <v>18</v>
      </c>
      <c r="D2983" s="26">
        <v>43703</v>
      </c>
      <c r="E2983" s="16" t="s">
        <v>1538</v>
      </c>
      <c r="F2983" s="66"/>
      <c r="G2983" s="17">
        <v>-10000000</v>
      </c>
      <c r="H2983" s="18">
        <f t="shared" si="46"/>
        <v>-10000000</v>
      </c>
    </row>
    <row r="2984" spans="2:8" s="13" customFormat="1" hidden="1" x14ac:dyDescent="0.15">
      <c r="B2984" s="15">
        <v>112003</v>
      </c>
      <c r="C2984" s="16" t="s">
        <v>11</v>
      </c>
      <c r="D2984" s="26">
        <v>43703</v>
      </c>
      <c r="E2984" s="16" t="s">
        <v>1539</v>
      </c>
      <c r="F2984" s="66">
        <v>28031249</v>
      </c>
      <c r="G2984" s="17"/>
      <c r="H2984" s="18">
        <f t="shared" si="46"/>
        <v>28031249</v>
      </c>
    </row>
    <row r="2985" spans="2:8" s="13" customFormat="1" hidden="1" x14ac:dyDescent="0.15">
      <c r="B2985" s="15">
        <v>122001</v>
      </c>
      <c r="C2985" s="16" t="s">
        <v>18</v>
      </c>
      <c r="D2985" s="26">
        <v>43703</v>
      </c>
      <c r="E2985" s="16" t="s">
        <v>1539</v>
      </c>
      <c r="F2985" s="66"/>
      <c r="G2985" s="17">
        <v>-28031249</v>
      </c>
      <c r="H2985" s="18">
        <f t="shared" si="46"/>
        <v>-28031249</v>
      </c>
    </row>
    <row r="2986" spans="2:8" s="13" customFormat="1" hidden="1" x14ac:dyDescent="0.15">
      <c r="B2986" s="15">
        <v>112003</v>
      </c>
      <c r="C2986" s="16" t="s">
        <v>11</v>
      </c>
      <c r="D2986" s="26">
        <v>43703</v>
      </c>
      <c r="E2986" s="16" t="s">
        <v>1540</v>
      </c>
      <c r="F2986" s="66">
        <v>9900000</v>
      </c>
      <c r="G2986" s="17"/>
      <c r="H2986" s="18">
        <f t="shared" si="46"/>
        <v>9900000</v>
      </c>
    </row>
    <row r="2987" spans="2:8" s="13" customFormat="1" hidden="1" x14ac:dyDescent="0.15">
      <c r="B2987" s="15">
        <v>122001</v>
      </c>
      <c r="C2987" s="16" t="s">
        <v>18</v>
      </c>
      <c r="D2987" s="26">
        <v>43703</v>
      </c>
      <c r="E2987" s="16" t="s">
        <v>1540</v>
      </c>
      <c r="F2987" s="66"/>
      <c r="G2987" s="17">
        <v>-9900000</v>
      </c>
      <c r="H2987" s="18">
        <f t="shared" si="46"/>
        <v>-9900000</v>
      </c>
    </row>
    <row r="2988" spans="2:8" s="13" customFormat="1" hidden="1" x14ac:dyDescent="0.15">
      <c r="B2988" s="15">
        <v>112003</v>
      </c>
      <c r="C2988" s="16" t="s">
        <v>11</v>
      </c>
      <c r="D2988" s="26">
        <v>43703</v>
      </c>
      <c r="E2988" s="16" t="s">
        <v>1541</v>
      </c>
      <c r="F2988" s="66">
        <v>13800000</v>
      </c>
      <c r="G2988" s="17"/>
      <c r="H2988" s="18">
        <f t="shared" si="46"/>
        <v>13800000</v>
      </c>
    </row>
    <row r="2989" spans="2:8" s="13" customFormat="1" hidden="1" x14ac:dyDescent="0.15">
      <c r="B2989" s="15">
        <v>122001</v>
      </c>
      <c r="C2989" s="16" t="s">
        <v>18</v>
      </c>
      <c r="D2989" s="26">
        <v>43703</v>
      </c>
      <c r="E2989" s="16" t="s">
        <v>1541</v>
      </c>
      <c r="F2989" s="66"/>
      <c r="G2989" s="17">
        <v>-13800000</v>
      </c>
      <c r="H2989" s="18">
        <f t="shared" si="46"/>
        <v>-13800000</v>
      </c>
    </row>
    <row r="2990" spans="2:8" s="13" customFormat="1" hidden="1" x14ac:dyDescent="0.15">
      <c r="B2990" s="15">
        <v>112003</v>
      </c>
      <c r="C2990" s="16" t="s">
        <v>11</v>
      </c>
      <c r="D2990" s="26">
        <v>43703</v>
      </c>
      <c r="E2990" s="16" t="s">
        <v>1541</v>
      </c>
      <c r="F2990" s="66">
        <v>13800000</v>
      </c>
      <c r="G2990" s="17"/>
      <c r="H2990" s="18">
        <f t="shared" si="46"/>
        <v>13800000</v>
      </c>
    </row>
    <row r="2991" spans="2:8" s="13" customFormat="1" hidden="1" x14ac:dyDescent="0.15">
      <c r="B2991" s="15">
        <v>122001</v>
      </c>
      <c r="C2991" s="16" t="s">
        <v>18</v>
      </c>
      <c r="D2991" s="26">
        <v>43703</v>
      </c>
      <c r="E2991" s="16" t="s">
        <v>1541</v>
      </c>
      <c r="F2991" s="66"/>
      <c r="G2991" s="17">
        <v>-13800000</v>
      </c>
      <c r="H2991" s="18">
        <f t="shared" si="46"/>
        <v>-13800000</v>
      </c>
    </row>
    <row r="2992" spans="2:8" s="13" customFormat="1" hidden="1" x14ac:dyDescent="0.15">
      <c r="B2992" s="15">
        <v>112003</v>
      </c>
      <c r="C2992" s="16" t="s">
        <v>11</v>
      </c>
      <c r="D2992" s="26">
        <v>43704</v>
      </c>
      <c r="E2992" s="16" t="s">
        <v>1542</v>
      </c>
      <c r="F2992" s="66">
        <v>24017000</v>
      </c>
      <c r="G2992" s="17"/>
      <c r="H2992" s="18">
        <f t="shared" si="46"/>
        <v>24017000</v>
      </c>
    </row>
    <row r="2993" spans="2:8" s="13" customFormat="1" hidden="1" x14ac:dyDescent="0.15">
      <c r="B2993" s="15">
        <v>122001</v>
      </c>
      <c r="C2993" s="16" t="s">
        <v>18</v>
      </c>
      <c r="D2993" s="26">
        <v>43704</v>
      </c>
      <c r="E2993" s="16" t="s">
        <v>1542</v>
      </c>
      <c r="F2993" s="66"/>
      <c r="G2993" s="17">
        <v>-24017000</v>
      </c>
      <c r="H2993" s="18">
        <f t="shared" si="46"/>
        <v>-24017000</v>
      </c>
    </row>
    <row r="2994" spans="2:8" s="13" customFormat="1" hidden="1" x14ac:dyDescent="0.15">
      <c r="B2994" s="15">
        <v>112003</v>
      </c>
      <c r="C2994" s="16" t="s">
        <v>11</v>
      </c>
      <c r="D2994" s="26">
        <v>43704</v>
      </c>
      <c r="E2994" s="16" t="s">
        <v>1543</v>
      </c>
      <c r="F2994" s="66">
        <v>4290000</v>
      </c>
      <c r="G2994" s="17"/>
      <c r="H2994" s="18">
        <f t="shared" si="46"/>
        <v>4290000</v>
      </c>
    </row>
    <row r="2995" spans="2:8" s="13" customFormat="1" hidden="1" x14ac:dyDescent="0.15">
      <c r="B2995" s="15">
        <v>122001</v>
      </c>
      <c r="C2995" s="16" t="s">
        <v>18</v>
      </c>
      <c r="D2995" s="26">
        <v>43704</v>
      </c>
      <c r="E2995" s="16" t="s">
        <v>1543</v>
      </c>
      <c r="F2995" s="66"/>
      <c r="G2995" s="17">
        <v>-4290000</v>
      </c>
      <c r="H2995" s="18">
        <f t="shared" si="46"/>
        <v>-4290000</v>
      </c>
    </row>
    <row r="2996" spans="2:8" s="13" customFormat="1" hidden="1" x14ac:dyDescent="0.15">
      <c r="B2996" s="15">
        <v>112003</v>
      </c>
      <c r="C2996" s="16" t="s">
        <v>11</v>
      </c>
      <c r="D2996" s="26">
        <v>43704</v>
      </c>
      <c r="E2996" s="16" t="s">
        <v>1544</v>
      </c>
      <c r="F2996" s="66">
        <v>1444500</v>
      </c>
      <c r="G2996" s="17"/>
      <c r="H2996" s="18">
        <f t="shared" si="46"/>
        <v>1444500</v>
      </c>
    </row>
    <row r="2997" spans="2:8" s="13" customFormat="1" hidden="1" x14ac:dyDescent="0.15">
      <c r="B2997" s="15">
        <v>122001</v>
      </c>
      <c r="C2997" s="16" t="s">
        <v>18</v>
      </c>
      <c r="D2997" s="26">
        <v>43704</v>
      </c>
      <c r="E2997" s="16" t="s">
        <v>1544</v>
      </c>
      <c r="F2997" s="66"/>
      <c r="G2997" s="17">
        <v>-1444500</v>
      </c>
      <c r="H2997" s="18">
        <f t="shared" si="46"/>
        <v>-1444500</v>
      </c>
    </row>
    <row r="2998" spans="2:8" s="13" customFormat="1" hidden="1" x14ac:dyDescent="0.15">
      <c r="B2998" s="15">
        <v>811005</v>
      </c>
      <c r="C2998" s="16" t="s">
        <v>144</v>
      </c>
      <c r="D2998" s="26">
        <v>43705</v>
      </c>
      <c r="E2998" s="16" t="s">
        <v>1545</v>
      </c>
      <c r="F2998" s="66">
        <v>23048000</v>
      </c>
      <c r="G2998" s="17"/>
      <c r="H2998" s="18">
        <f t="shared" si="46"/>
        <v>23048000</v>
      </c>
    </row>
    <row r="2999" spans="2:8" s="13" customFormat="1" hidden="1" x14ac:dyDescent="0.15">
      <c r="B2999" s="15">
        <v>112003</v>
      </c>
      <c r="C2999" s="16" t="s">
        <v>11</v>
      </c>
      <c r="D2999" s="26">
        <v>43705</v>
      </c>
      <c r="E2999" s="16" t="s">
        <v>1545</v>
      </c>
      <c r="F2999" s="66"/>
      <c r="G2999" s="17">
        <v>-23048000</v>
      </c>
      <c r="H2999" s="18">
        <f t="shared" si="46"/>
        <v>-23048000</v>
      </c>
    </row>
    <row r="3000" spans="2:8" s="13" customFormat="1" hidden="1" x14ac:dyDescent="0.15">
      <c r="B3000" s="15">
        <v>811005</v>
      </c>
      <c r="C3000" s="16" t="s">
        <v>144</v>
      </c>
      <c r="D3000" s="26">
        <v>43705</v>
      </c>
      <c r="E3000" s="16" t="s">
        <v>1546</v>
      </c>
      <c r="F3000" s="66">
        <v>22962000</v>
      </c>
      <c r="G3000" s="17"/>
      <c r="H3000" s="18">
        <f t="shared" si="46"/>
        <v>22962000</v>
      </c>
    </row>
    <row r="3001" spans="2:8" s="13" customFormat="1" hidden="1" x14ac:dyDescent="0.15">
      <c r="B3001" s="15">
        <v>112003</v>
      </c>
      <c r="C3001" s="16" t="s">
        <v>11</v>
      </c>
      <c r="D3001" s="26">
        <v>43705</v>
      </c>
      <c r="E3001" s="16" t="s">
        <v>1546</v>
      </c>
      <c r="F3001" s="66"/>
      <c r="G3001" s="17">
        <v>-22962000</v>
      </c>
      <c r="H3001" s="18">
        <f t="shared" si="46"/>
        <v>-22962000</v>
      </c>
    </row>
    <row r="3002" spans="2:8" s="13" customFormat="1" hidden="1" x14ac:dyDescent="0.15">
      <c r="B3002" s="15">
        <v>811005</v>
      </c>
      <c r="C3002" s="16" t="s">
        <v>144</v>
      </c>
      <c r="D3002" s="26">
        <v>43705</v>
      </c>
      <c r="E3002" s="16" t="s">
        <v>1547</v>
      </c>
      <c r="F3002" s="66">
        <v>15000000</v>
      </c>
      <c r="G3002" s="17"/>
      <c r="H3002" s="18">
        <f t="shared" si="46"/>
        <v>15000000</v>
      </c>
    </row>
    <row r="3003" spans="2:8" s="13" customFormat="1" hidden="1" x14ac:dyDescent="0.15">
      <c r="B3003" s="15">
        <v>112003</v>
      </c>
      <c r="C3003" s="16" t="s">
        <v>11</v>
      </c>
      <c r="D3003" s="26">
        <v>43705</v>
      </c>
      <c r="E3003" s="16" t="s">
        <v>1547</v>
      </c>
      <c r="F3003" s="66"/>
      <c r="G3003" s="17">
        <v>-15000000</v>
      </c>
      <c r="H3003" s="18">
        <f t="shared" si="46"/>
        <v>-15000000</v>
      </c>
    </row>
    <row r="3004" spans="2:8" s="13" customFormat="1" hidden="1" x14ac:dyDescent="0.15">
      <c r="B3004" s="15">
        <v>711005</v>
      </c>
      <c r="C3004" s="16" t="s">
        <v>144</v>
      </c>
      <c r="D3004" s="26">
        <v>43705</v>
      </c>
      <c r="E3004" s="16" t="s">
        <v>1548</v>
      </c>
      <c r="F3004" s="66">
        <v>9681000</v>
      </c>
      <c r="G3004" s="17"/>
      <c r="H3004" s="18">
        <f t="shared" si="46"/>
        <v>9681000</v>
      </c>
    </row>
    <row r="3005" spans="2:8" s="13" customFormat="1" hidden="1" x14ac:dyDescent="0.15">
      <c r="B3005" s="15">
        <v>112003</v>
      </c>
      <c r="C3005" s="16" t="s">
        <v>11</v>
      </c>
      <c r="D3005" s="26">
        <v>43705</v>
      </c>
      <c r="E3005" s="16" t="s">
        <v>1548</v>
      </c>
      <c r="F3005" s="66"/>
      <c r="G3005" s="17">
        <v>-9681000</v>
      </c>
      <c r="H3005" s="18">
        <f t="shared" si="46"/>
        <v>-9681000</v>
      </c>
    </row>
    <row r="3006" spans="2:8" s="13" customFormat="1" hidden="1" x14ac:dyDescent="0.15">
      <c r="B3006" s="15">
        <v>711005</v>
      </c>
      <c r="C3006" s="16" t="s">
        <v>144</v>
      </c>
      <c r="D3006" s="26">
        <v>43705</v>
      </c>
      <c r="E3006" s="16" t="s">
        <v>1549</v>
      </c>
      <c r="F3006" s="66">
        <v>12231000</v>
      </c>
      <c r="G3006" s="17"/>
      <c r="H3006" s="18">
        <f t="shared" si="46"/>
        <v>12231000</v>
      </c>
    </row>
    <row r="3007" spans="2:8" s="13" customFormat="1" hidden="1" x14ac:dyDescent="0.15">
      <c r="B3007" s="15">
        <v>112003</v>
      </c>
      <c r="C3007" s="16" t="s">
        <v>11</v>
      </c>
      <c r="D3007" s="26">
        <v>43705</v>
      </c>
      <c r="E3007" s="16" t="s">
        <v>1549</v>
      </c>
      <c r="F3007" s="66"/>
      <c r="G3007" s="17">
        <v>-12231000</v>
      </c>
      <c r="H3007" s="18">
        <f t="shared" si="46"/>
        <v>-12231000</v>
      </c>
    </row>
    <row r="3008" spans="2:8" s="13" customFormat="1" hidden="1" x14ac:dyDescent="0.15">
      <c r="B3008" s="15">
        <v>711005</v>
      </c>
      <c r="C3008" s="16" t="s">
        <v>144</v>
      </c>
      <c r="D3008" s="26">
        <v>43705</v>
      </c>
      <c r="E3008" s="16" t="s">
        <v>1550</v>
      </c>
      <c r="F3008" s="66">
        <v>8832000</v>
      </c>
      <c r="G3008" s="17"/>
      <c r="H3008" s="18">
        <f t="shared" si="46"/>
        <v>8832000</v>
      </c>
    </row>
    <row r="3009" spans="2:8" s="13" customFormat="1" hidden="1" x14ac:dyDescent="0.15">
      <c r="B3009" s="15">
        <v>112003</v>
      </c>
      <c r="C3009" s="16" t="s">
        <v>11</v>
      </c>
      <c r="D3009" s="26">
        <v>43705</v>
      </c>
      <c r="E3009" s="16" t="s">
        <v>1550</v>
      </c>
      <c r="F3009" s="66"/>
      <c r="G3009" s="17">
        <v>-8832000</v>
      </c>
      <c r="H3009" s="18">
        <f t="shared" si="46"/>
        <v>-8832000</v>
      </c>
    </row>
    <row r="3010" spans="2:8" s="13" customFormat="1" hidden="1" x14ac:dyDescent="0.15">
      <c r="B3010" s="15">
        <v>711005</v>
      </c>
      <c r="C3010" s="16" t="s">
        <v>144</v>
      </c>
      <c r="D3010" s="26">
        <v>43705</v>
      </c>
      <c r="E3010" s="16" t="s">
        <v>1551</v>
      </c>
      <c r="F3010" s="66">
        <v>9577000</v>
      </c>
      <c r="G3010" s="17"/>
      <c r="H3010" s="18">
        <f t="shared" si="46"/>
        <v>9577000</v>
      </c>
    </row>
    <row r="3011" spans="2:8" s="13" customFormat="1" hidden="1" x14ac:dyDescent="0.15">
      <c r="B3011" s="15">
        <v>112003</v>
      </c>
      <c r="C3011" s="16" t="s">
        <v>11</v>
      </c>
      <c r="D3011" s="26">
        <v>43705</v>
      </c>
      <c r="E3011" s="16" t="s">
        <v>1551</v>
      </c>
      <c r="F3011" s="66"/>
      <c r="G3011" s="17">
        <v>-9577000</v>
      </c>
      <c r="H3011" s="18">
        <f t="shared" si="46"/>
        <v>-9577000</v>
      </c>
    </row>
    <row r="3012" spans="2:8" s="13" customFormat="1" hidden="1" x14ac:dyDescent="0.15">
      <c r="B3012" s="15">
        <v>711005</v>
      </c>
      <c r="C3012" s="16" t="s">
        <v>144</v>
      </c>
      <c r="D3012" s="26">
        <v>43705</v>
      </c>
      <c r="E3012" s="16" t="s">
        <v>1552</v>
      </c>
      <c r="F3012" s="66">
        <v>10983000</v>
      </c>
      <c r="G3012" s="17"/>
      <c r="H3012" s="18">
        <f t="shared" si="46"/>
        <v>10983000</v>
      </c>
    </row>
    <row r="3013" spans="2:8" s="13" customFormat="1" hidden="1" x14ac:dyDescent="0.15">
      <c r="B3013" s="15">
        <v>112003</v>
      </c>
      <c r="C3013" s="16" t="s">
        <v>11</v>
      </c>
      <c r="D3013" s="26">
        <v>43705</v>
      </c>
      <c r="E3013" s="16" t="s">
        <v>1552</v>
      </c>
      <c r="F3013" s="66"/>
      <c r="G3013" s="17">
        <v>-10983000</v>
      </c>
      <c r="H3013" s="18">
        <f t="shared" si="46"/>
        <v>-10983000</v>
      </c>
    </row>
    <row r="3014" spans="2:8" s="13" customFormat="1" hidden="1" x14ac:dyDescent="0.15">
      <c r="B3014" s="15">
        <v>811005</v>
      </c>
      <c r="C3014" s="16" t="s">
        <v>144</v>
      </c>
      <c r="D3014" s="26">
        <v>43705</v>
      </c>
      <c r="E3014" s="16" t="s">
        <v>1553</v>
      </c>
      <c r="F3014" s="66">
        <v>8720000</v>
      </c>
      <c r="G3014" s="17"/>
      <c r="H3014" s="18">
        <f t="shared" si="46"/>
        <v>8720000</v>
      </c>
    </row>
    <row r="3015" spans="2:8" s="13" customFormat="1" hidden="1" x14ac:dyDescent="0.15">
      <c r="B3015" s="15">
        <v>112003</v>
      </c>
      <c r="C3015" s="16" t="s">
        <v>11</v>
      </c>
      <c r="D3015" s="26">
        <v>43705</v>
      </c>
      <c r="E3015" s="16" t="s">
        <v>1553</v>
      </c>
      <c r="F3015" s="66"/>
      <c r="G3015" s="17">
        <v>-8720000</v>
      </c>
      <c r="H3015" s="18">
        <f t="shared" si="46"/>
        <v>-8720000</v>
      </c>
    </row>
    <row r="3016" spans="2:8" s="13" customFormat="1" hidden="1" x14ac:dyDescent="0.15">
      <c r="B3016" s="15">
        <v>711005</v>
      </c>
      <c r="C3016" s="16" t="s">
        <v>144</v>
      </c>
      <c r="D3016" s="26">
        <v>43705</v>
      </c>
      <c r="E3016" s="16" t="s">
        <v>1554</v>
      </c>
      <c r="F3016" s="66">
        <v>7828000</v>
      </c>
      <c r="G3016" s="17"/>
      <c r="H3016" s="18">
        <f t="shared" si="46"/>
        <v>7828000</v>
      </c>
    </row>
    <row r="3017" spans="2:8" s="13" customFormat="1" hidden="1" x14ac:dyDescent="0.15">
      <c r="B3017" s="15">
        <v>112003</v>
      </c>
      <c r="C3017" s="16" t="s">
        <v>11</v>
      </c>
      <c r="D3017" s="26">
        <v>43705</v>
      </c>
      <c r="E3017" s="16" t="s">
        <v>1554</v>
      </c>
      <c r="F3017" s="66"/>
      <c r="G3017" s="17">
        <v>-7828000</v>
      </c>
      <c r="H3017" s="18">
        <f t="shared" si="46"/>
        <v>-7828000</v>
      </c>
    </row>
    <row r="3018" spans="2:8" s="13" customFormat="1" hidden="1" x14ac:dyDescent="0.15">
      <c r="B3018" s="15">
        <v>811005</v>
      </c>
      <c r="C3018" s="16" t="s">
        <v>144</v>
      </c>
      <c r="D3018" s="26">
        <v>43705</v>
      </c>
      <c r="E3018" s="16" t="s">
        <v>1555</v>
      </c>
      <c r="F3018" s="66">
        <v>5446000</v>
      </c>
      <c r="G3018" s="17"/>
      <c r="H3018" s="18">
        <f t="shared" si="46"/>
        <v>5446000</v>
      </c>
    </row>
    <row r="3019" spans="2:8" s="13" customFormat="1" hidden="1" x14ac:dyDescent="0.15">
      <c r="B3019" s="15">
        <v>112003</v>
      </c>
      <c r="C3019" s="16" t="s">
        <v>11</v>
      </c>
      <c r="D3019" s="26">
        <v>43705</v>
      </c>
      <c r="E3019" s="16" t="s">
        <v>1555</v>
      </c>
      <c r="F3019" s="66"/>
      <c r="G3019" s="17">
        <v>-5446000</v>
      </c>
      <c r="H3019" s="18">
        <f t="shared" si="46"/>
        <v>-5446000</v>
      </c>
    </row>
    <row r="3020" spans="2:8" s="13" customFormat="1" hidden="1" x14ac:dyDescent="0.15">
      <c r="B3020" s="15">
        <v>811005</v>
      </c>
      <c r="C3020" s="16" t="s">
        <v>144</v>
      </c>
      <c r="D3020" s="26">
        <v>43705</v>
      </c>
      <c r="E3020" s="16" t="s">
        <v>1556</v>
      </c>
      <c r="F3020" s="66">
        <v>4000000</v>
      </c>
      <c r="G3020" s="17"/>
      <c r="H3020" s="18">
        <f t="shared" si="46"/>
        <v>4000000</v>
      </c>
    </row>
    <row r="3021" spans="2:8" s="13" customFormat="1" hidden="1" x14ac:dyDescent="0.15">
      <c r="B3021" s="15">
        <v>112003</v>
      </c>
      <c r="C3021" s="16" t="s">
        <v>11</v>
      </c>
      <c r="D3021" s="26">
        <v>43705</v>
      </c>
      <c r="E3021" s="16" t="s">
        <v>1556</v>
      </c>
      <c r="F3021" s="66"/>
      <c r="G3021" s="17">
        <v>-4000000</v>
      </c>
      <c r="H3021" s="18">
        <f t="shared" si="46"/>
        <v>-4000000</v>
      </c>
    </row>
    <row r="3022" spans="2:8" s="13" customFormat="1" hidden="1" x14ac:dyDescent="0.15">
      <c r="B3022" s="15">
        <v>711005</v>
      </c>
      <c r="C3022" s="16" t="s">
        <v>144</v>
      </c>
      <c r="D3022" s="26">
        <v>43705</v>
      </c>
      <c r="E3022" s="16" t="s">
        <v>1557</v>
      </c>
      <c r="F3022" s="66">
        <v>4000000</v>
      </c>
      <c r="G3022" s="17"/>
      <c r="H3022" s="18">
        <f t="shared" si="46"/>
        <v>4000000</v>
      </c>
    </row>
    <row r="3023" spans="2:8" s="13" customFormat="1" hidden="1" x14ac:dyDescent="0.15">
      <c r="B3023" s="15">
        <v>112003</v>
      </c>
      <c r="C3023" s="16" t="s">
        <v>11</v>
      </c>
      <c r="D3023" s="26">
        <v>43705</v>
      </c>
      <c r="E3023" s="16" t="s">
        <v>1557</v>
      </c>
      <c r="F3023" s="66"/>
      <c r="G3023" s="17">
        <v>-4000000</v>
      </c>
      <c r="H3023" s="18">
        <f t="shared" si="46"/>
        <v>-4000000</v>
      </c>
    </row>
    <row r="3024" spans="2:8" s="13" customFormat="1" hidden="1" x14ac:dyDescent="0.15">
      <c r="B3024" s="15">
        <v>811005</v>
      </c>
      <c r="C3024" s="16" t="s">
        <v>144</v>
      </c>
      <c r="D3024" s="26">
        <v>43705</v>
      </c>
      <c r="E3024" s="16" t="s">
        <v>1558</v>
      </c>
      <c r="F3024" s="66">
        <v>3400000</v>
      </c>
      <c r="G3024" s="17"/>
      <c r="H3024" s="18">
        <f t="shared" si="46"/>
        <v>3400000</v>
      </c>
    </row>
    <row r="3025" spans="2:8" s="13" customFormat="1" hidden="1" x14ac:dyDescent="0.15">
      <c r="B3025" s="15">
        <v>112003</v>
      </c>
      <c r="C3025" s="16" t="s">
        <v>11</v>
      </c>
      <c r="D3025" s="26">
        <v>43705</v>
      </c>
      <c r="E3025" s="16" t="s">
        <v>1558</v>
      </c>
      <c r="F3025" s="66"/>
      <c r="G3025" s="17">
        <v>-3400000</v>
      </c>
      <c r="H3025" s="18">
        <f t="shared" si="46"/>
        <v>-3400000</v>
      </c>
    </row>
    <row r="3026" spans="2:8" s="13" customFormat="1" hidden="1" x14ac:dyDescent="0.15">
      <c r="B3026" s="15">
        <v>611005</v>
      </c>
      <c r="C3026" s="16" t="s">
        <v>144</v>
      </c>
      <c r="D3026" s="26">
        <v>43705</v>
      </c>
      <c r="E3026" s="16" t="s">
        <v>1559</v>
      </c>
      <c r="F3026" s="66">
        <v>4500000</v>
      </c>
      <c r="G3026" s="17"/>
      <c r="H3026" s="18">
        <f t="shared" si="46"/>
        <v>4500000</v>
      </c>
    </row>
    <row r="3027" spans="2:8" s="13" customFormat="1" hidden="1" x14ac:dyDescent="0.15">
      <c r="B3027" s="15">
        <v>112003</v>
      </c>
      <c r="C3027" s="16" t="s">
        <v>11</v>
      </c>
      <c r="D3027" s="26">
        <v>43705</v>
      </c>
      <c r="E3027" s="16" t="s">
        <v>1559</v>
      </c>
      <c r="F3027" s="66"/>
      <c r="G3027" s="17">
        <v>-4500000</v>
      </c>
      <c r="H3027" s="18">
        <f t="shared" si="46"/>
        <v>-4500000</v>
      </c>
    </row>
    <row r="3028" spans="2:8" s="13" customFormat="1" hidden="1" x14ac:dyDescent="0.15">
      <c r="B3028" s="15">
        <v>611005</v>
      </c>
      <c r="C3028" s="16" t="s">
        <v>144</v>
      </c>
      <c r="D3028" s="26">
        <v>43705</v>
      </c>
      <c r="E3028" s="16" t="s">
        <v>1560</v>
      </c>
      <c r="F3028" s="66">
        <v>3500000</v>
      </c>
      <c r="G3028" s="17"/>
      <c r="H3028" s="18">
        <f t="shared" si="46"/>
        <v>3500000</v>
      </c>
    </row>
    <row r="3029" spans="2:8" s="13" customFormat="1" hidden="1" x14ac:dyDescent="0.15">
      <c r="B3029" s="15">
        <v>112003</v>
      </c>
      <c r="C3029" s="16" t="s">
        <v>11</v>
      </c>
      <c r="D3029" s="26">
        <v>43705</v>
      </c>
      <c r="E3029" s="16" t="s">
        <v>1560</v>
      </c>
      <c r="F3029" s="66"/>
      <c r="G3029" s="17">
        <v>-3500000</v>
      </c>
      <c r="H3029" s="18">
        <f t="shared" si="46"/>
        <v>-3500000</v>
      </c>
    </row>
    <row r="3030" spans="2:8" s="13" customFormat="1" hidden="1" x14ac:dyDescent="0.15">
      <c r="B3030" s="15">
        <v>611005</v>
      </c>
      <c r="C3030" s="16" t="s">
        <v>144</v>
      </c>
      <c r="D3030" s="26">
        <v>43705</v>
      </c>
      <c r="E3030" s="16" t="s">
        <v>1561</v>
      </c>
      <c r="F3030" s="66">
        <v>1886065</v>
      </c>
      <c r="G3030" s="17"/>
      <c r="H3030" s="18">
        <f t="shared" si="46"/>
        <v>1886065</v>
      </c>
    </row>
    <row r="3031" spans="2:8" s="13" customFormat="1" hidden="1" x14ac:dyDescent="0.15">
      <c r="B3031" s="15">
        <v>112003</v>
      </c>
      <c r="C3031" s="16" t="s">
        <v>11</v>
      </c>
      <c r="D3031" s="26">
        <v>43705</v>
      </c>
      <c r="E3031" s="16" t="s">
        <v>1561</v>
      </c>
      <c r="F3031" s="66"/>
      <c r="G3031" s="17">
        <v>-1886065</v>
      </c>
      <c r="H3031" s="18">
        <f t="shared" si="46"/>
        <v>-1886065</v>
      </c>
    </row>
    <row r="3032" spans="2:8" s="13" customFormat="1" hidden="1" x14ac:dyDescent="0.15">
      <c r="B3032" s="15">
        <v>611005</v>
      </c>
      <c r="C3032" s="16" t="s">
        <v>144</v>
      </c>
      <c r="D3032" s="26">
        <v>43705</v>
      </c>
      <c r="E3032" s="16" t="s">
        <v>1562</v>
      </c>
      <c r="F3032" s="66">
        <v>1802700</v>
      </c>
      <c r="G3032" s="17"/>
      <c r="H3032" s="18">
        <f t="shared" si="46"/>
        <v>1802700</v>
      </c>
    </row>
    <row r="3033" spans="2:8" s="13" customFormat="1" hidden="1" x14ac:dyDescent="0.15">
      <c r="B3033" s="15">
        <v>112003</v>
      </c>
      <c r="C3033" s="16" t="s">
        <v>11</v>
      </c>
      <c r="D3033" s="26">
        <v>43705</v>
      </c>
      <c r="E3033" s="16" t="s">
        <v>1562</v>
      </c>
      <c r="F3033" s="66"/>
      <c r="G3033" s="17">
        <v>-1802700</v>
      </c>
      <c r="H3033" s="18">
        <f t="shared" si="46"/>
        <v>-1802700</v>
      </c>
    </row>
    <row r="3034" spans="2:8" s="13" customFormat="1" hidden="1" x14ac:dyDescent="0.15">
      <c r="B3034" s="15">
        <v>611005</v>
      </c>
      <c r="C3034" s="16" t="s">
        <v>144</v>
      </c>
      <c r="D3034" s="26">
        <v>43705</v>
      </c>
      <c r="E3034" s="16" t="s">
        <v>1563</v>
      </c>
      <c r="F3034" s="66">
        <v>1932955</v>
      </c>
      <c r="G3034" s="17"/>
      <c r="H3034" s="18">
        <f t="shared" si="46"/>
        <v>1932955</v>
      </c>
    </row>
    <row r="3035" spans="2:8" s="13" customFormat="1" hidden="1" x14ac:dyDescent="0.15">
      <c r="B3035" s="15">
        <v>112003</v>
      </c>
      <c r="C3035" s="16" t="s">
        <v>11</v>
      </c>
      <c r="D3035" s="26">
        <v>43705</v>
      </c>
      <c r="E3035" s="16" t="s">
        <v>1563</v>
      </c>
      <c r="F3035" s="66"/>
      <c r="G3035" s="17">
        <v>-1932955</v>
      </c>
      <c r="H3035" s="18">
        <f t="shared" si="46"/>
        <v>-1932955</v>
      </c>
    </row>
    <row r="3036" spans="2:8" s="13" customFormat="1" hidden="1" x14ac:dyDescent="0.15">
      <c r="B3036" s="15">
        <v>611005</v>
      </c>
      <c r="C3036" s="16" t="s">
        <v>144</v>
      </c>
      <c r="D3036" s="26">
        <v>43705</v>
      </c>
      <c r="E3036" s="16" t="s">
        <v>1564</v>
      </c>
      <c r="F3036" s="66">
        <v>1932955</v>
      </c>
      <c r="G3036" s="17"/>
      <c r="H3036" s="18">
        <f t="shared" si="46"/>
        <v>1932955</v>
      </c>
    </row>
    <row r="3037" spans="2:8" s="13" customFormat="1" hidden="1" x14ac:dyDescent="0.15">
      <c r="B3037" s="15">
        <v>112003</v>
      </c>
      <c r="C3037" s="16" t="s">
        <v>11</v>
      </c>
      <c r="D3037" s="26">
        <v>43705</v>
      </c>
      <c r="E3037" s="16" t="s">
        <v>1564</v>
      </c>
      <c r="F3037" s="66"/>
      <c r="G3037" s="17">
        <v>-1932955</v>
      </c>
      <c r="H3037" s="18">
        <f t="shared" si="46"/>
        <v>-1932955</v>
      </c>
    </row>
    <row r="3038" spans="2:8" s="13" customFormat="1" hidden="1" x14ac:dyDescent="0.15">
      <c r="B3038" s="15">
        <v>611005</v>
      </c>
      <c r="C3038" s="16" t="s">
        <v>144</v>
      </c>
      <c r="D3038" s="26">
        <v>43705</v>
      </c>
      <c r="E3038" s="16" t="s">
        <v>1565</v>
      </c>
      <c r="F3038" s="66">
        <v>1932955</v>
      </c>
      <c r="G3038" s="17"/>
      <c r="H3038" s="18">
        <f t="shared" si="46"/>
        <v>1932955</v>
      </c>
    </row>
    <row r="3039" spans="2:8" s="13" customFormat="1" hidden="1" x14ac:dyDescent="0.15">
      <c r="B3039" s="15">
        <v>112003</v>
      </c>
      <c r="C3039" s="16" t="s">
        <v>11</v>
      </c>
      <c r="D3039" s="26">
        <v>43705</v>
      </c>
      <c r="E3039" s="16" t="s">
        <v>1565</v>
      </c>
      <c r="F3039" s="66"/>
      <c r="G3039" s="17">
        <v>-1932955</v>
      </c>
      <c r="H3039" s="18">
        <f t="shared" si="46"/>
        <v>-1932955</v>
      </c>
    </row>
    <row r="3040" spans="2:8" s="13" customFormat="1" hidden="1" x14ac:dyDescent="0.15">
      <c r="B3040" s="15">
        <v>611005</v>
      </c>
      <c r="C3040" s="16" t="s">
        <v>144</v>
      </c>
      <c r="D3040" s="26">
        <v>43705</v>
      </c>
      <c r="E3040" s="16" t="s">
        <v>1566</v>
      </c>
      <c r="F3040" s="66">
        <v>1932955</v>
      </c>
      <c r="G3040" s="17"/>
      <c r="H3040" s="18">
        <f t="shared" ref="H3040:H3103" si="47">F3040+G3040</f>
        <v>1932955</v>
      </c>
    </row>
    <row r="3041" spans="2:8" s="13" customFormat="1" hidden="1" x14ac:dyDescent="0.15">
      <c r="B3041" s="15">
        <v>112003</v>
      </c>
      <c r="C3041" s="16" t="s">
        <v>11</v>
      </c>
      <c r="D3041" s="26">
        <v>43705</v>
      </c>
      <c r="E3041" s="16" t="s">
        <v>1566</v>
      </c>
      <c r="F3041" s="66"/>
      <c r="G3041" s="17">
        <v>-1932955</v>
      </c>
      <c r="H3041" s="18">
        <f t="shared" si="47"/>
        <v>-1932955</v>
      </c>
    </row>
    <row r="3042" spans="2:8" s="13" customFormat="1" hidden="1" x14ac:dyDescent="0.15">
      <c r="B3042" s="15">
        <v>711005</v>
      </c>
      <c r="C3042" s="16" t="s">
        <v>144</v>
      </c>
      <c r="D3042" s="26">
        <v>43705</v>
      </c>
      <c r="E3042" s="16" t="s">
        <v>1567</v>
      </c>
      <c r="F3042" s="66">
        <v>2500000</v>
      </c>
      <c r="G3042" s="17"/>
      <c r="H3042" s="18">
        <f t="shared" si="47"/>
        <v>2500000</v>
      </c>
    </row>
    <row r="3043" spans="2:8" s="13" customFormat="1" hidden="1" x14ac:dyDescent="0.15">
      <c r="B3043" s="15">
        <v>112003</v>
      </c>
      <c r="C3043" s="16" t="s">
        <v>11</v>
      </c>
      <c r="D3043" s="26">
        <v>43705</v>
      </c>
      <c r="E3043" s="16" t="s">
        <v>1567</v>
      </c>
      <c r="F3043" s="66"/>
      <c r="G3043" s="17">
        <v>-2500000</v>
      </c>
      <c r="H3043" s="18">
        <f t="shared" si="47"/>
        <v>-2500000</v>
      </c>
    </row>
    <row r="3044" spans="2:8" s="13" customFormat="1" hidden="1" x14ac:dyDescent="0.15">
      <c r="B3044" s="15">
        <v>711005</v>
      </c>
      <c r="C3044" s="16" t="s">
        <v>144</v>
      </c>
      <c r="D3044" s="26">
        <v>43705</v>
      </c>
      <c r="E3044" s="16" t="s">
        <v>1568</v>
      </c>
      <c r="F3044" s="66">
        <v>2100000</v>
      </c>
      <c r="G3044" s="17"/>
      <c r="H3044" s="18">
        <f t="shared" si="47"/>
        <v>2100000</v>
      </c>
    </row>
    <row r="3045" spans="2:8" s="13" customFormat="1" hidden="1" x14ac:dyDescent="0.15">
      <c r="B3045" s="15">
        <v>112003</v>
      </c>
      <c r="C3045" s="16" t="s">
        <v>11</v>
      </c>
      <c r="D3045" s="26">
        <v>43705</v>
      </c>
      <c r="E3045" s="16" t="s">
        <v>1568</v>
      </c>
      <c r="F3045" s="66"/>
      <c r="G3045" s="17">
        <v>-2100000</v>
      </c>
      <c r="H3045" s="18">
        <f t="shared" si="47"/>
        <v>-2100000</v>
      </c>
    </row>
    <row r="3046" spans="2:8" s="13" customFormat="1" hidden="1" x14ac:dyDescent="0.15">
      <c r="B3046" s="15">
        <v>711005</v>
      </c>
      <c r="C3046" s="16" t="s">
        <v>144</v>
      </c>
      <c r="D3046" s="26">
        <v>43705</v>
      </c>
      <c r="E3046" s="16" t="s">
        <v>1569</v>
      </c>
      <c r="F3046" s="66">
        <v>2000000</v>
      </c>
      <c r="G3046" s="17"/>
      <c r="H3046" s="18">
        <f t="shared" si="47"/>
        <v>2000000</v>
      </c>
    </row>
    <row r="3047" spans="2:8" s="13" customFormat="1" hidden="1" x14ac:dyDescent="0.15">
      <c r="B3047" s="15">
        <v>112003</v>
      </c>
      <c r="C3047" s="16" t="s">
        <v>11</v>
      </c>
      <c r="D3047" s="26">
        <v>43705</v>
      </c>
      <c r="E3047" s="16" t="s">
        <v>1569</v>
      </c>
      <c r="F3047" s="66"/>
      <c r="G3047" s="17">
        <v>-2000000</v>
      </c>
      <c r="H3047" s="18">
        <f t="shared" si="47"/>
        <v>-2000000</v>
      </c>
    </row>
    <row r="3048" spans="2:8" s="13" customFormat="1" hidden="1" x14ac:dyDescent="0.15">
      <c r="B3048" s="15">
        <v>711005</v>
      </c>
      <c r="C3048" s="16" t="s">
        <v>144</v>
      </c>
      <c r="D3048" s="26">
        <v>43705</v>
      </c>
      <c r="E3048" s="16" t="s">
        <v>1570</v>
      </c>
      <c r="F3048" s="66">
        <v>1500000</v>
      </c>
      <c r="G3048" s="17"/>
      <c r="H3048" s="18">
        <f t="shared" si="47"/>
        <v>1500000</v>
      </c>
    </row>
    <row r="3049" spans="2:8" s="13" customFormat="1" hidden="1" x14ac:dyDescent="0.15">
      <c r="B3049" s="15">
        <v>112003</v>
      </c>
      <c r="C3049" s="16" t="s">
        <v>11</v>
      </c>
      <c r="D3049" s="26">
        <v>43705</v>
      </c>
      <c r="E3049" s="16" t="s">
        <v>1570</v>
      </c>
      <c r="F3049" s="66"/>
      <c r="G3049" s="17">
        <v>-1500000</v>
      </c>
      <c r="H3049" s="18">
        <f t="shared" si="47"/>
        <v>-1500000</v>
      </c>
    </row>
    <row r="3050" spans="2:8" s="13" customFormat="1" hidden="1" x14ac:dyDescent="0.15">
      <c r="B3050" s="15">
        <v>711005</v>
      </c>
      <c r="C3050" s="16" t="s">
        <v>144</v>
      </c>
      <c r="D3050" s="26">
        <v>43705</v>
      </c>
      <c r="E3050" s="16" t="s">
        <v>1571</v>
      </c>
      <c r="F3050" s="66">
        <v>1500000</v>
      </c>
      <c r="G3050" s="17"/>
      <c r="H3050" s="18">
        <f t="shared" si="47"/>
        <v>1500000</v>
      </c>
    </row>
    <row r="3051" spans="2:8" s="13" customFormat="1" hidden="1" x14ac:dyDescent="0.15">
      <c r="B3051" s="15">
        <v>112003</v>
      </c>
      <c r="C3051" s="16" t="s">
        <v>11</v>
      </c>
      <c r="D3051" s="26">
        <v>43705</v>
      </c>
      <c r="E3051" s="16" t="s">
        <v>1571</v>
      </c>
      <c r="F3051" s="66"/>
      <c r="G3051" s="17">
        <v>-1500000</v>
      </c>
      <c r="H3051" s="18">
        <f t="shared" si="47"/>
        <v>-1500000</v>
      </c>
    </row>
    <row r="3052" spans="2:8" s="13" customFormat="1" hidden="1" x14ac:dyDescent="0.15">
      <c r="B3052" s="15">
        <v>811005</v>
      </c>
      <c r="C3052" s="16" t="s">
        <v>144</v>
      </c>
      <c r="D3052" s="26">
        <v>43705</v>
      </c>
      <c r="E3052" s="16" t="s">
        <v>1572</v>
      </c>
      <c r="F3052" s="66">
        <v>3900000</v>
      </c>
      <c r="G3052" s="17"/>
      <c r="H3052" s="18">
        <f t="shared" si="47"/>
        <v>3900000</v>
      </c>
    </row>
    <row r="3053" spans="2:8" s="13" customFormat="1" hidden="1" x14ac:dyDescent="0.15">
      <c r="B3053" s="15">
        <v>112003</v>
      </c>
      <c r="C3053" s="16" t="s">
        <v>11</v>
      </c>
      <c r="D3053" s="26">
        <v>43705</v>
      </c>
      <c r="E3053" s="16" t="s">
        <v>1572</v>
      </c>
      <c r="F3053" s="66"/>
      <c r="G3053" s="17">
        <v>-3900000</v>
      </c>
      <c r="H3053" s="18">
        <f t="shared" si="47"/>
        <v>-3900000</v>
      </c>
    </row>
    <row r="3054" spans="2:8" s="13" customFormat="1" hidden="1" x14ac:dyDescent="0.15">
      <c r="B3054" s="15">
        <v>711005</v>
      </c>
      <c r="C3054" s="16" t="s">
        <v>144</v>
      </c>
      <c r="D3054" s="26">
        <v>43705</v>
      </c>
      <c r="E3054" s="16" t="s">
        <v>1573</v>
      </c>
      <c r="F3054" s="66">
        <v>3550000</v>
      </c>
      <c r="G3054" s="17"/>
      <c r="H3054" s="18">
        <f t="shared" si="47"/>
        <v>3550000</v>
      </c>
    </row>
    <row r="3055" spans="2:8" s="13" customFormat="1" hidden="1" x14ac:dyDescent="0.15">
      <c r="B3055" s="15">
        <v>112003</v>
      </c>
      <c r="C3055" s="16" t="s">
        <v>11</v>
      </c>
      <c r="D3055" s="26">
        <v>43705</v>
      </c>
      <c r="E3055" s="16" t="s">
        <v>1573</v>
      </c>
      <c r="F3055" s="66"/>
      <c r="G3055" s="17">
        <v>-3550000</v>
      </c>
      <c r="H3055" s="18">
        <f t="shared" si="47"/>
        <v>-3550000</v>
      </c>
    </row>
    <row r="3056" spans="2:8" s="13" customFormat="1" hidden="1" x14ac:dyDescent="0.15">
      <c r="B3056" s="15">
        <v>611005</v>
      </c>
      <c r="C3056" s="16" t="s">
        <v>144</v>
      </c>
      <c r="D3056" s="26">
        <v>43705</v>
      </c>
      <c r="E3056" s="16" t="s">
        <v>1574</v>
      </c>
      <c r="F3056" s="66">
        <v>1886065</v>
      </c>
      <c r="G3056" s="17"/>
      <c r="H3056" s="18">
        <f t="shared" si="47"/>
        <v>1886065</v>
      </c>
    </row>
    <row r="3057" spans="2:8" s="13" customFormat="1" hidden="1" x14ac:dyDescent="0.15">
      <c r="B3057" s="15">
        <v>112003</v>
      </c>
      <c r="C3057" s="16" t="s">
        <v>11</v>
      </c>
      <c r="D3057" s="26">
        <v>43705</v>
      </c>
      <c r="E3057" s="16" t="s">
        <v>1574</v>
      </c>
      <c r="F3057" s="66"/>
      <c r="G3057" s="17">
        <v>-1886065</v>
      </c>
      <c r="H3057" s="18">
        <f t="shared" si="47"/>
        <v>-1886065</v>
      </c>
    </row>
    <row r="3058" spans="2:8" s="13" customFormat="1" hidden="1" x14ac:dyDescent="0.15">
      <c r="B3058" s="15">
        <v>912004</v>
      </c>
      <c r="C3058" s="16" t="s">
        <v>205</v>
      </c>
      <c r="D3058" s="26">
        <v>43705</v>
      </c>
      <c r="E3058" s="16" t="s">
        <v>243</v>
      </c>
      <c r="F3058" s="66">
        <v>5000</v>
      </c>
      <c r="G3058" s="17"/>
      <c r="H3058" s="18">
        <f t="shared" si="47"/>
        <v>5000</v>
      </c>
    </row>
    <row r="3059" spans="2:8" s="13" customFormat="1" hidden="1" x14ac:dyDescent="0.15">
      <c r="B3059" s="15">
        <v>112003</v>
      </c>
      <c r="C3059" s="16" t="s">
        <v>11</v>
      </c>
      <c r="D3059" s="26">
        <v>43705</v>
      </c>
      <c r="E3059" s="16" t="s">
        <v>243</v>
      </c>
      <c r="F3059" s="66"/>
      <c r="G3059" s="17">
        <v>-5000</v>
      </c>
      <c r="H3059" s="18">
        <f t="shared" si="47"/>
        <v>-5000</v>
      </c>
    </row>
    <row r="3060" spans="2:8" s="13" customFormat="1" hidden="1" x14ac:dyDescent="0.15">
      <c r="B3060" s="15">
        <v>711005</v>
      </c>
      <c r="C3060" s="16" t="s">
        <v>144</v>
      </c>
      <c r="D3060" s="26">
        <v>43705</v>
      </c>
      <c r="E3060" s="16" t="s">
        <v>1575</v>
      </c>
      <c r="F3060" s="66">
        <v>12231000</v>
      </c>
      <c r="G3060" s="17"/>
      <c r="H3060" s="18">
        <f t="shared" si="47"/>
        <v>12231000</v>
      </c>
    </row>
    <row r="3061" spans="2:8" s="13" customFormat="1" hidden="1" x14ac:dyDescent="0.15">
      <c r="B3061" s="15">
        <v>112003</v>
      </c>
      <c r="C3061" s="16" t="s">
        <v>11</v>
      </c>
      <c r="D3061" s="26">
        <v>43705</v>
      </c>
      <c r="E3061" s="16" t="s">
        <v>1575</v>
      </c>
      <c r="F3061" s="66"/>
      <c r="G3061" s="17">
        <v>-12231000</v>
      </c>
      <c r="H3061" s="18">
        <f t="shared" si="47"/>
        <v>-12231000</v>
      </c>
    </row>
    <row r="3062" spans="2:8" s="13" customFormat="1" hidden="1" x14ac:dyDescent="0.15">
      <c r="B3062" s="15">
        <v>912004</v>
      </c>
      <c r="C3062" s="16" t="s">
        <v>205</v>
      </c>
      <c r="D3062" s="26">
        <v>43705</v>
      </c>
      <c r="E3062" s="16" t="s">
        <v>243</v>
      </c>
      <c r="F3062" s="66">
        <v>5000</v>
      </c>
      <c r="G3062" s="17"/>
      <c r="H3062" s="18">
        <f t="shared" si="47"/>
        <v>5000</v>
      </c>
    </row>
    <row r="3063" spans="2:8" s="13" customFormat="1" hidden="1" x14ac:dyDescent="0.15">
      <c r="B3063" s="15">
        <v>112003</v>
      </c>
      <c r="C3063" s="16" t="s">
        <v>11</v>
      </c>
      <c r="D3063" s="26">
        <v>43705</v>
      </c>
      <c r="E3063" s="16" t="s">
        <v>243</v>
      </c>
      <c r="F3063" s="66"/>
      <c r="G3063" s="17">
        <v>-5000</v>
      </c>
      <c r="H3063" s="18">
        <f t="shared" si="47"/>
        <v>-5000</v>
      </c>
    </row>
    <row r="3064" spans="2:8" s="13" customFormat="1" hidden="1" x14ac:dyDescent="0.15">
      <c r="B3064" s="15">
        <v>711005</v>
      </c>
      <c r="C3064" s="16" t="s">
        <v>144</v>
      </c>
      <c r="D3064" s="26">
        <v>43705</v>
      </c>
      <c r="E3064" s="16" t="s">
        <v>1576</v>
      </c>
      <c r="F3064" s="66">
        <v>5000000</v>
      </c>
      <c r="G3064" s="17"/>
      <c r="H3064" s="18">
        <f t="shared" si="47"/>
        <v>5000000</v>
      </c>
    </row>
    <row r="3065" spans="2:8" s="13" customFormat="1" hidden="1" x14ac:dyDescent="0.15">
      <c r="B3065" s="15">
        <v>112003</v>
      </c>
      <c r="C3065" s="16" t="s">
        <v>11</v>
      </c>
      <c r="D3065" s="26">
        <v>43705</v>
      </c>
      <c r="E3065" s="16" t="s">
        <v>1576</v>
      </c>
      <c r="F3065" s="66"/>
      <c r="G3065" s="17">
        <v>-5000000</v>
      </c>
      <c r="H3065" s="18">
        <f t="shared" si="47"/>
        <v>-5000000</v>
      </c>
    </row>
    <row r="3066" spans="2:8" s="13" customFormat="1" hidden="1" x14ac:dyDescent="0.15">
      <c r="B3066" s="15">
        <v>912004</v>
      </c>
      <c r="C3066" s="16" t="s">
        <v>205</v>
      </c>
      <c r="D3066" s="26">
        <v>43705</v>
      </c>
      <c r="E3066" s="16" t="s">
        <v>243</v>
      </c>
      <c r="F3066" s="66">
        <v>5000</v>
      </c>
      <c r="G3066" s="17"/>
      <c r="H3066" s="18">
        <f t="shared" si="47"/>
        <v>5000</v>
      </c>
    </row>
    <row r="3067" spans="2:8" s="13" customFormat="1" hidden="1" x14ac:dyDescent="0.15">
      <c r="B3067" s="15">
        <v>112003</v>
      </c>
      <c r="C3067" s="16" t="s">
        <v>11</v>
      </c>
      <c r="D3067" s="26">
        <v>43705</v>
      </c>
      <c r="E3067" s="16" t="s">
        <v>243</v>
      </c>
      <c r="F3067" s="66"/>
      <c r="G3067" s="17">
        <v>-5000</v>
      </c>
      <c r="H3067" s="18">
        <f t="shared" si="47"/>
        <v>-5000</v>
      </c>
    </row>
    <row r="3068" spans="2:8" s="13" customFormat="1" hidden="1" x14ac:dyDescent="0.15">
      <c r="B3068" s="15">
        <v>711005</v>
      </c>
      <c r="C3068" s="16" t="s">
        <v>144</v>
      </c>
      <c r="D3068" s="26">
        <v>43705</v>
      </c>
      <c r="E3068" s="16" t="s">
        <v>1577</v>
      </c>
      <c r="F3068" s="66">
        <v>4399000</v>
      </c>
      <c r="G3068" s="17"/>
      <c r="H3068" s="18">
        <f t="shared" si="47"/>
        <v>4399000</v>
      </c>
    </row>
    <row r="3069" spans="2:8" s="13" customFormat="1" hidden="1" x14ac:dyDescent="0.15">
      <c r="B3069" s="15">
        <v>112003</v>
      </c>
      <c r="C3069" s="16" t="s">
        <v>11</v>
      </c>
      <c r="D3069" s="26">
        <v>43705</v>
      </c>
      <c r="E3069" s="16" t="s">
        <v>1577</v>
      </c>
      <c r="F3069" s="66"/>
      <c r="G3069" s="17">
        <v>-4399000</v>
      </c>
      <c r="H3069" s="18">
        <f t="shared" si="47"/>
        <v>-4399000</v>
      </c>
    </row>
    <row r="3070" spans="2:8" s="13" customFormat="1" hidden="1" x14ac:dyDescent="0.15">
      <c r="B3070" s="15">
        <v>912004</v>
      </c>
      <c r="C3070" s="16" t="s">
        <v>205</v>
      </c>
      <c r="D3070" s="26">
        <v>43705</v>
      </c>
      <c r="E3070" s="16" t="s">
        <v>243</v>
      </c>
      <c r="F3070" s="66">
        <v>5000</v>
      </c>
      <c r="G3070" s="17"/>
      <c r="H3070" s="18">
        <f t="shared" si="47"/>
        <v>5000</v>
      </c>
    </row>
    <row r="3071" spans="2:8" s="13" customFormat="1" hidden="1" x14ac:dyDescent="0.15">
      <c r="B3071" s="15">
        <v>112003</v>
      </c>
      <c r="C3071" s="16" t="s">
        <v>11</v>
      </c>
      <c r="D3071" s="26">
        <v>43705</v>
      </c>
      <c r="E3071" s="16" t="s">
        <v>243</v>
      </c>
      <c r="F3071" s="66"/>
      <c r="G3071" s="17">
        <v>-5000</v>
      </c>
      <c r="H3071" s="18">
        <f t="shared" si="47"/>
        <v>-5000</v>
      </c>
    </row>
    <row r="3072" spans="2:8" s="13" customFormat="1" hidden="1" x14ac:dyDescent="0.15">
      <c r="B3072" s="15">
        <v>711005</v>
      </c>
      <c r="C3072" s="16" t="s">
        <v>144</v>
      </c>
      <c r="D3072" s="26">
        <v>43705</v>
      </c>
      <c r="E3072" s="16" t="s">
        <v>1391</v>
      </c>
      <c r="F3072" s="66">
        <v>3400000</v>
      </c>
      <c r="G3072" s="17"/>
      <c r="H3072" s="18">
        <f t="shared" si="47"/>
        <v>3400000</v>
      </c>
    </row>
    <row r="3073" spans="2:8" s="13" customFormat="1" hidden="1" x14ac:dyDescent="0.15">
      <c r="B3073" s="15">
        <v>112003</v>
      </c>
      <c r="C3073" s="16" t="s">
        <v>11</v>
      </c>
      <c r="D3073" s="26">
        <v>43705</v>
      </c>
      <c r="E3073" s="16" t="s">
        <v>1391</v>
      </c>
      <c r="F3073" s="66"/>
      <c r="G3073" s="17">
        <v>-3400000</v>
      </c>
      <c r="H3073" s="18">
        <f t="shared" si="47"/>
        <v>-3400000</v>
      </c>
    </row>
    <row r="3074" spans="2:8" s="13" customFormat="1" hidden="1" x14ac:dyDescent="0.15">
      <c r="B3074" s="15">
        <v>912004</v>
      </c>
      <c r="C3074" s="16" t="s">
        <v>205</v>
      </c>
      <c r="D3074" s="26">
        <v>43705</v>
      </c>
      <c r="E3074" s="16" t="s">
        <v>243</v>
      </c>
      <c r="F3074" s="66">
        <v>5000</v>
      </c>
      <c r="G3074" s="17"/>
      <c r="H3074" s="18">
        <f t="shared" si="47"/>
        <v>5000</v>
      </c>
    </row>
    <row r="3075" spans="2:8" s="13" customFormat="1" hidden="1" x14ac:dyDescent="0.15">
      <c r="B3075" s="15">
        <v>112003</v>
      </c>
      <c r="C3075" s="16" t="s">
        <v>11</v>
      </c>
      <c r="D3075" s="26">
        <v>43705</v>
      </c>
      <c r="E3075" s="16" t="s">
        <v>243</v>
      </c>
      <c r="F3075" s="66"/>
      <c r="G3075" s="17">
        <v>-5000</v>
      </c>
      <c r="H3075" s="18">
        <f t="shared" si="47"/>
        <v>-5000</v>
      </c>
    </row>
    <row r="3076" spans="2:8" s="13" customFormat="1" hidden="1" x14ac:dyDescent="0.15">
      <c r="B3076" s="15">
        <v>811010</v>
      </c>
      <c r="C3076" s="16" t="s">
        <v>149</v>
      </c>
      <c r="D3076" s="26">
        <v>43705</v>
      </c>
      <c r="E3076" s="16" t="s">
        <v>1578</v>
      </c>
      <c r="F3076" s="66">
        <v>1000000</v>
      </c>
      <c r="G3076" s="17"/>
      <c r="H3076" s="18">
        <f t="shared" si="47"/>
        <v>1000000</v>
      </c>
    </row>
    <row r="3077" spans="2:8" s="13" customFormat="1" hidden="1" x14ac:dyDescent="0.15">
      <c r="B3077" s="15">
        <v>112003</v>
      </c>
      <c r="C3077" s="16" t="s">
        <v>11</v>
      </c>
      <c r="D3077" s="26">
        <v>43705</v>
      </c>
      <c r="E3077" s="16" t="s">
        <v>1578</v>
      </c>
      <c r="F3077" s="66"/>
      <c r="G3077" s="17">
        <v>-1000000</v>
      </c>
      <c r="H3077" s="18">
        <f t="shared" si="47"/>
        <v>-1000000</v>
      </c>
    </row>
    <row r="3078" spans="2:8" s="13" customFormat="1" hidden="1" x14ac:dyDescent="0.15">
      <c r="B3078" s="15">
        <v>112003</v>
      </c>
      <c r="C3078" s="16" t="s">
        <v>11</v>
      </c>
      <c r="D3078" s="26">
        <v>43705</v>
      </c>
      <c r="E3078" s="16" t="s">
        <v>902</v>
      </c>
      <c r="F3078" s="66">
        <v>17920000</v>
      </c>
      <c r="G3078" s="17"/>
      <c r="H3078" s="18">
        <f t="shared" si="47"/>
        <v>17920000</v>
      </c>
    </row>
    <row r="3079" spans="2:8" s="13" customFormat="1" hidden="1" x14ac:dyDescent="0.15">
      <c r="B3079" s="15">
        <v>122001</v>
      </c>
      <c r="C3079" s="16" t="s">
        <v>18</v>
      </c>
      <c r="D3079" s="26">
        <v>43705</v>
      </c>
      <c r="E3079" s="16" t="s">
        <v>902</v>
      </c>
      <c r="F3079" s="66"/>
      <c r="G3079" s="17">
        <v>-17920000</v>
      </c>
      <c r="H3079" s="18">
        <f t="shared" si="47"/>
        <v>-17920000</v>
      </c>
    </row>
    <row r="3080" spans="2:8" s="13" customFormat="1" hidden="1" x14ac:dyDescent="0.15">
      <c r="B3080" s="15">
        <v>112003</v>
      </c>
      <c r="C3080" s="16" t="s">
        <v>11</v>
      </c>
      <c r="D3080" s="26">
        <v>43705</v>
      </c>
      <c r="E3080" s="16" t="s">
        <v>902</v>
      </c>
      <c r="F3080" s="66">
        <v>27762500</v>
      </c>
      <c r="G3080" s="17"/>
      <c r="H3080" s="18">
        <f t="shared" si="47"/>
        <v>27762500</v>
      </c>
    </row>
    <row r="3081" spans="2:8" s="13" customFormat="1" hidden="1" x14ac:dyDescent="0.15">
      <c r="B3081" s="15">
        <v>122001</v>
      </c>
      <c r="C3081" s="16" t="s">
        <v>18</v>
      </c>
      <c r="D3081" s="26">
        <v>43705</v>
      </c>
      <c r="E3081" s="16" t="s">
        <v>902</v>
      </c>
      <c r="F3081" s="66"/>
      <c r="G3081" s="17">
        <v>-27762500</v>
      </c>
      <c r="H3081" s="18">
        <f t="shared" si="47"/>
        <v>-27762500</v>
      </c>
    </row>
    <row r="3082" spans="2:8" s="13" customFormat="1" hidden="1" x14ac:dyDescent="0.15">
      <c r="B3082" s="15">
        <v>142001</v>
      </c>
      <c r="C3082" s="16" t="s">
        <v>39</v>
      </c>
      <c r="D3082" s="26">
        <v>43705</v>
      </c>
      <c r="E3082" s="16" t="s">
        <v>1579</v>
      </c>
      <c r="F3082" s="66">
        <v>100000000</v>
      </c>
      <c r="G3082" s="17"/>
      <c r="H3082" s="18">
        <f t="shared" si="47"/>
        <v>100000000</v>
      </c>
    </row>
    <row r="3083" spans="2:8" s="13" customFormat="1" hidden="1" x14ac:dyDescent="0.15">
      <c r="B3083" s="15">
        <v>112003</v>
      </c>
      <c r="C3083" s="16" t="s">
        <v>11</v>
      </c>
      <c r="D3083" s="26">
        <v>43705</v>
      </c>
      <c r="E3083" s="16" t="s">
        <v>1579</v>
      </c>
      <c r="F3083" s="66"/>
      <c r="G3083" s="17">
        <v>-100000000</v>
      </c>
      <c r="H3083" s="18">
        <f t="shared" si="47"/>
        <v>-100000000</v>
      </c>
    </row>
    <row r="3084" spans="2:8" s="13" customFormat="1" hidden="1" x14ac:dyDescent="0.15">
      <c r="B3084" s="15">
        <v>112003</v>
      </c>
      <c r="C3084" s="16" t="s">
        <v>11</v>
      </c>
      <c r="D3084" s="26">
        <v>43705</v>
      </c>
      <c r="E3084" s="16" t="s">
        <v>1580</v>
      </c>
      <c r="F3084" s="66">
        <v>250000000</v>
      </c>
      <c r="G3084" s="17"/>
      <c r="H3084" s="18">
        <f t="shared" si="47"/>
        <v>250000000</v>
      </c>
    </row>
    <row r="3085" spans="2:8" s="13" customFormat="1" hidden="1" x14ac:dyDescent="0.15">
      <c r="B3085" s="15">
        <v>311002</v>
      </c>
      <c r="C3085" s="16" t="s">
        <v>394</v>
      </c>
      <c r="D3085" s="26">
        <v>43705</v>
      </c>
      <c r="E3085" s="16" t="s">
        <v>1580</v>
      </c>
      <c r="F3085" s="66"/>
      <c r="G3085" s="17">
        <v>-250000000</v>
      </c>
      <c r="H3085" s="18">
        <f t="shared" si="47"/>
        <v>-250000000</v>
      </c>
    </row>
    <row r="3086" spans="2:8" s="13" customFormat="1" hidden="1" x14ac:dyDescent="0.15">
      <c r="B3086" s="15">
        <v>112003</v>
      </c>
      <c r="C3086" s="16" t="s">
        <v>11</v>
      </c>
      <c r="D3086" s="26">
        <v>43705</v>
      </c>
      <c r="E3086" s="16" t="s">
        <v>1581</v>
      </c>
      <c r="F3086" s="66">
        <v>13800001</v>
      </c>
      <c r="G3086" s="17"/>
      <c r="H3086" s="18">
        <f t="shared" si="47"/>
        <v>13800001</v>
      </c>
    </row>
    <row r="3087" spans="2:8" s="13" customFormat="1" hidden="1" x14ac:dyDescent="0.15">
      <c r="B3087" s="15">
        <v>122001</v>
      </c>
      <c r="C3087" s="16" t="s">
        <v>18</v>
      </c>
      <c r="D3087" s="26">
        <v>43705</v>
      </c>
      <c r="E3087" s="16" t="s">
        <v>1581</v>
      </c>
      <c r="F3087" s="66"/>
      <c r="G3087" s="17">
        <v>-13800001</v>
      </c>
      <c r="H3087" s="18">
        <f t="shared" si="47"/>
        <v>-13800001</v>
      </c>
    </row>
    <row r="3088" spans="2:8" s="13" customFormat="1" hidden="1" x14ac:dyDescent="0.15">
      <c r="B3088" s="15">
        <v>611034</v>
      </c>
      <c r="C3088" s="16" t="s">
        <v>172</v>
      </c>
      <c r="D3088" s="26">
        <v>43700</v>
      </c>
      <c r="E3088" s="16" t="s">
        <v>1582</v>
      </c>
      <c r="F3088" s="66">
        <v>24462300</v>
      </c>
      <c r="G3088" s="17"/>
      <c r="H3088" s="18">
        <f t="shared" si="47"/>
        <v>24462300</v>
      </c>
    </row>
    <row r="3089" spans="2:8" s="13" customFormat="1" hidden="1" x14ac:dyDescent="0.15">
      <c r="B3089" s="15">
        <v>112001</v>
      </c>
      <c r="C3089" s="16" t="s">
        <v>9</v>
      </c>
      <c r="D3089" s="26">
        <v>43700</v>
      </c>
      <c r="E3089" s="16" t="s">
        <v>1582</v>
      </c>
      <c r="F3089" s="66"/>
      <c r="G3089" s="17">
        <v>-24462300</v>
      </c>
      <c r="H3089" s="18">
        <f t="shared" si="47"/>
        <v>-24462300</v>
      </c>
    </row>
    <row r="3090" spans="2:8" s="13" customFormat="1" hidden="1" x14ac:dyDescent="0.15">
      <c r="B3090" s="15">
        <v>112001</v>
      </c>
      <c r="C3090" s="16" t="s">
        <v>9</v>
      </c>
      <c r="D3090" s="26">
        <v>43703</v>
      </c>
      <c r="E3090" s="16" t="s">
        <v>1373</v>
      </c>
      <c r="F3090" s="66">
        <v>451090000</v>
      </c>
      <c r="G3090" s="17"/>
      <c r="H3090" s="18">
        <f t="shared" si="47"/>
        <v>451090000</v>
      </c>
    </row>
    <row r="3091" spans="2:8" s="13" customFormat="1" hidden="1" x14ac:dyDescent="0.15">
      <c r="B3091" s="15">
        <v>112002</v>
      </c>
      <c r="C3091" s="16" t="s">
        <v>10</v>
      </c>
      <c r="D3091" s="26">
        <v>43703</v>
      </c>
      <c r="E3091" s="16" t="s">
        <v>1373</v>
      </c>
      <c r="F3091" s="66"/>
      <c r="G3091" s="17">
        <v>-451090000</v>
      </c>
      <c r="H3091" s="18">
        <f t="shared" si="47"/>
        <v>-451090000</v>
      </c>
    </row>
    <row r="3092" spans="2:8" s="13" customFormat="1" hidden="1" x14ac:dyDescent="0.15">
      <c r="B3092" s="15">
        <v>112001</v>
      </c>
      <c r="C3092" s="16" t="s">
        <v>9</v>
      </c>
      <c r="D3092" s="26">
        <v>43704</v>
      </c>
      <c r="E3092" s="16" t="s">
        <v>1583</v>
      </c>
      <c r="F3092" s="66">
        <v>639500</v>
      </c>
      <c r="G3092" s="17"/>
      <c r="H3092" s="18">
        <f t="shared" si="47"/>
        <v>639500</v>
      </c>
    </row>
    <row r="3093" spans="2:8" s="13" customFormat="1" hidden="1" x14ac:dyDescent="0.15">
      <c r="B3093" s="15">
        <v>122001</v>
      </c>
      <c r="C3093" s="16" t="s">
        <v>18</v>
      </c>
      <c r="D3093" s="26">
        <v>43704</v>
      </c>
      <c r="E3093" s="16" t="s">
        <v>1583</v>
      </c>
      <c r="F3093" s="66"/>
      <c r="G3093" s="17">
        <v>-639500</v>
      </c>
      <c r="H3093" s="18">
        <f t="shared" si="47"/>
        <v>-639500</v>
      </c>
    </row>
    <row r="3094" spans="2:8" s="13" customFormat="1" hidden="1" x14ac:dyDescent="0.15">
      <c r="B3094" s="15">
        <v>112001</v>
      </c>
      <c r="C3094" s="16" t="s">
        <v>9</v>
      </c>
      <c r="D3094" s="26">
        <v>43704</v>
      </c>
      <c r="E3094" s="16" t="s">
        <v>1373</v>
      </c>
      <c r="F3094" s="66">
        <v>2475000</v>
      </c>
      <c r="G3094" s="17"/>
      <c r="H3094" s="18">
        <f t="shared" si="47"/>
        <v>2475000</v>
      </c>
    </row>
    <row r="3095" spans="2:8" s="13" customFormat="1" hidden="1" x14ac:dyDescent="0.15">
      <c r="B3095" s="15">
        <v>112002</v>
      </c>
      <c r="C3095" s="16" t="s">
        <v>10</v>
      </c>
      <c r="D3095" s="26">
        <v>43704</v>
      </c>
      <c r="E3095" s="16" t="s">
        <v>1373</v>
      </c>
      <c r="F3095" s="66"/>
      <c r="G3095" s="17">
        <v>-2475000</v>
      </c>
      <c r="H3095" s="18">
        <f t="shared" si="47"/>
        <v>-2475000</v>
      </c>
    </row>
    <row r="3096" spans="2:8" s="13" customFormat="1" hidden="1" x14ac:dyDescent="0.15">
      <c r="B3096" s="15">
        <v>811005</v>
      </c>
      <c r="C3096" s="16" t="s">
        <v>144</v>
      </c>
      <c r="D3096" s="26">
        <v>43705</v>
      </c>
      <c r="E3096" s="16" t="s">
        <v>1584</v>
      </c>
      <c r="F3096" s="66">
        <v>22471000</v>
      </c>
      <c r="G3096" s="17"/>
      <c r="H3096" s="18">
        <f t="shared" si="47"/>
        <v>22471000</v>
      </c>
    </row>
    <row r="3097" spans="2:8" s="13" customFormat="1" hidden="1" x14ac:dyDescent="0.15">
      <c r="B3097" s="15">
        <v>112001</v>
      </c>
      <c r="C3097" s="16" t="s">
        <v>9</v>
      </c>
      <c r="D3097" s="26">
        <v>43705</v>
      </c>
      <c r="E3097" s="16" t="s">
        <v>1584</v>
      </c>
      <c r="F3097" s="66"/>
      <c r="G3097" s="17">
        <v>-22471000</v>
      </c>
      <c r="H3097" s="18">
        <f t="shared" si="47"/>
        <v>-22471000</v>
      </c>
    </row>
    <row r="3098" spans="2:8" s="13" customFormat="1" hidden="1" x14ac:dyDescent="0.15">
      <c r="B3098" s="15">
        <v>611005</v>
      </c>
      <c r="C3098" s="16" t="s">
        <v>144</v>
      </c>
      <c r="D3098" s="26">
        <v>43705</v>
      </c>
      <c r="E3098" s="16" t="s">
        <v>1585</v>
      </c>
      <c r="F3098" s="66">
        <v>18129000</v>
      </c>
      <c r="G3098" s="17"/>
      <c r="H3098" s="18">
        <f t="shared" si="47"/>
        <v>18129000</v>
      </c>
    </row>
    <row r="3099" spans="2:8" s="13" customFormat="1" hidden="1" x14ac:dyDescent="0.15">
      <c r="B3099" s="15">
        <v>112001</v>
      </c>
      <c r="C3099" s="16" t="s">
        <v>9</v>
      </c>
      <c r="D3099" s="26">
        <v>43705</v>
      </c>
      <c r="E3099" s="16" t="s">
        <v>1585</v>
      </c>
      <c r="F3099" s="66"/>
      <c r="G3099" s="17">
        <v>-18129000</v>
      </c>
      <c r="H3099" s="18">
        <f t="shared" si="47"/>
        <v>-18129000</v>
      </c>
    </row>
    <row r="3100" spans="2:8" s="13" customFormat="1" hidden="1" x14ac:dyDescent="0.15">
      <c r="B3100" s="15">
        <v>711005</v>
      </c>
      <c r="C3100" s="16" t="s">
        <v>144</v>
      </c>
      <c r="D3100" s="26">
        <v>43705</v>
      </c>
      <c r="E3100" s="16" t="s">
        <v>1586</v>
      </c>
      <c r="F3100" s="66">
        <v>8815000</v>
      </c>
      <c r="G3100" s="17"/>
      <c r="H3100" s="18">
        <f t="shared" si="47"/>
        <v>8815000</v>
      </c>
    </row>
    <row r="3101" spans="2:8" s="13" customFormat="1" hidden="1" x14ac:dyDescent="0.15">
      <c r="B3101" s="15">
        <v>112001</v>
      </c>
      <c r="C3101" s="16" t="s">
        <v>9</v>
      </c>
      <c r="D3101" s="26">
        <v>43705</v>
      </c>
      <c r="E3101" s="16" t="s">
        <v>1586</v>
      </c>
      <c r="F3101" s="66"/>
      <c r="G3101" s="17">
        <v>-8815000</v>
      </c>
      <c r="H3101" s="18">
        <f t="shared" si="47"/>
        <v>-8815000</v>
      </c>
    </row>
    <row r="3102" spans="2:8" s="13" customFormat="1" hidden="1" x14ac:dyDescent="0.15">
      <c r="B3102" s="15">
        <v>811005</v>
      </c>
      <c r="C3102" s="16" t="s">
        <v>144</v>
      </c>
      <c r="D3102" s="26">
        <v>43705</v>
      </c>
      <c r="E3102" s="16" t="s">
        <v>1587</v>
      </c>
      <c r="F3102" s="66">
        <v>4200000</v>
      </c>
      <c r="G3102" s="17"/>
      <c r="H3102" s="18">
        <f t="shared" si="47"/>
        <v>4200000</v>
      </c>
    </row>
    <row r="3103" spans="2:8" s="13" customFormat="1" hidden="1" x14ac:dyDescent="0.15">
      <c r="B3103" s="15">
        <v>112001</v>
      </c>
      <c r="C3103" s="16" t="s">
        <v>9</v>
      </c>
      <c r="D3103" s="26">
        <v>43705</v>
      </c>
      <c r="E3103" s="16" t="s">
        <v>1587</v>
      </c>
      <c r="F3103" s="66"/>
      <c r="G3103" s="17">
        <v>-4200000</v>
      </c>
      <c r="H3103" s="18">
        <f t="shared" si="47"/>
        <v>-4200000</v>
      </c>
    </row>
    <row r="3104" spans="2:8" s="13" customFormat="1" hidden="1" x14ac:dyDescent="0.15">
      <c r="B3104" s="15">
        <v>611005</v>
      </c>
      <c r="C3104" s="16" t="s">
        <v>144</v>
      </c>
      <c r="D3104" s="26">
        <v>43705</v>
      </c>
      <c r="E3104" s="16" t="s">
        <v>366</v>
      </c>
      <c r="F3104" s="66">
        <v>4494000</v>
      </c>
      <c r="G3104" s="17"/>
      <c r="H3104" s="18">
        <f t="shared" ref="H3104:H3167" si="48">F3104+G3104</f>
        <v>4494000</v>
      </c>
    </row>
    <row r="3105" spans="2:8" s="13" customFormat="1" hidden="1" x14ac:dyDescent="0.15">
      <c r="B3105" s="15">
        <v>112001</v>
      </c>
      <c r="C3105" s="16" t="s">
        <v>9</v>
      </c>
      <c r="D3105" s="26">
        <v>43705</v>
      </c>
      <c r="E3105" s="16" t="s">
        <v>366</v>
      </c>
      <c r="F3105" s="66"/>
      <c r="G3105" s="17">
        <v>-4494000</v>
      </c>
      <c r="H3105" s="18">
        <f t="shared" si="48"/>
        <v>-4494000</v>
      </c>
    </row>
    <row r="3106" spans="2:8" s="13" customFormat="1" hidden="1" x14ac:dyDescent="0.15">
      <c r="B3106" s="15">
        <v>811005</v>
      </c>
      <c r="C3106" s="16" t="s">
        <v>143</v>
      </c>
      <c r="D3106" s="26">
        <v>43705</v>
      </c>
      <c r="E3106" s="16" t="s">
        <v>1588</v>
      </c>
      <c r="F3106" s="66">
        <v>1200000</v>
      </c>
      <c r="G3106" s="17"/>
      <c r="H3106" s="18">
        <f t="shared" si="48"/>
        <v>1200000</v>
      </c>
    </row>
    <row r="3107" spans="2:8" s="13" customFormat="1" hidden="1" x14ac:dyDescent="0.15">
      <c r="B3107" s="15">
        <v>112001</v>
      </c>
      <c r="C3107" s="16" t="s">
        <v>9</v>
      </c>
      <c r="D3107" s="26">
        <v>43705</v>
      </c>
      <c r="E3107" s="16" t="s">
        <v>1588</v>
      </c>
      <c r="F3107" s="66"/>
      <c r="G3107" s="17">
        <v>-1200000</v>
      </c>
      <c r="H3107" s="18">
        <f t="shared" si="48"/>
        <v>-1200000</v>
      </c>
    </row>
    <row r="3108" spans="2:8" s="13" customFormat="1" hidden="1" x14ac:dyDescent="0.15">
      <c r="B3108" s="15">
        <v>112002</v>
      </c>
      <c r="C3108" s="16" t="s">
        <v>10</v>
      </c>
      <c r="D3108" s="26">
        <v>43703</v>
      </c>
      <c r="E3108" s="16" t="s">
        <v>1589</v>
      </c>
      <c r="F3108" s="66">
        <v>426745000</v>
      </c>
      <c r="G3108" s="17"/>
      <c r="H3108" s="18">
        <f t="shared" si="48"/>
        <v>426745000</v>
      </c>
    </row>
    <row r="3109" spans="2:8" s="13" customFormat="1" hidden="1" x14ac:dyDescent="0.15">
      <c r="B3109" s="15">
        <v>122001</v>
      </c>
      <c r="C3109" s="16" t="s">
        <v>18</v>
      </c>
      <c r="D3109" s="26">
        <v>43703</v>
      </c>
      <c r="E3109" s="16" t="s">
        <v>1589</v>
      </c>
      <c r="F3109" s="66"/>
      <c r="G3109" s="17">
        <v>-426745000</v>
      </c>
      <c r="H3109" s="18">
        <f t="shared" si="48"/>
        <v>-426745000</v>
      </c>
    </row>
    <row r="3110" spans="2:8" s="13" customFormat="1" hidden="1" x14ac:dyDescent="0.15">
      <c r="B3110" s="15">
        <v>112002</v>
      </c>
      <c r="C3110" s="16" t="s">
        <v>10</v>
      </c>
      <c r="D3110" s="26">
        <v>43703</v>
      </c>
      <c r="E3110" s="16" t="s">
        <v>1329</v>
      </c>
      <c r="F3110" s="66">
        <v>24345000</v>
      </c>
      <c r="G3110" s="17"/>
      <c r="H3110" s="18">
        <f t="shared" si="48"/>
        <v>24345000</v>
      </c>
    </row>
    <row r="3111" spans="2:8" s="13" customFormat="1" hidden="1" x14ac:dyDescent="0.15">
      <c r="B3111" s="15">
        <v>122001</v>
      </c>
      <c r="C3111" s="16" t="s">
        <v>18</v>
      </c>
      <c r="D3111" s="26">
        <v>43703</v>
      </c>
      <c r="E3111" s="16" t="s">
        <v>1329</v>
      </c>
      <c r="F3111" s="66"/>
      <c r="G3111" s="17">
        <v>-24345000</v>
      </c>
      <c r="H3111" s="18">
        <f t="shared" si="48"/>
        <v>-24345000</v>
      </c>
    </row>
    <row r="3112" spans="2:8" s="13" customFormat="1" hidden="1" x14ac:dyDescent="0.15">
      <c r="B3112" s="15">
        <v>112002</v>
      </c>
      <c r="C3112" s="16" t="s">
        <v>10</v>
      </c>
      <c r="D3112" s="26">
        <v>43704</v>
      </c>
      <c r="E3112" s="16" t="s">
        <v>1590</v>
      </c>
      <c r="F3112" s="66">
        <v>2475000</v>
      </c>
      <c r="G3112" s="17"/>
      <c r="H3112" s="18">
        <f t="shared" si="48"/>
        <v>2475000</v>
      </c>
    </row>
    <row r="3113" spans="2:8" s="13" customFormat="1" hidden="1" x14ac:dyDescent="0.15">
      <c r="B3113" s="15">
        <v>122001</v>
      </c>
      <c r="C3113" s="16" t="s">
        <v>18</v>
      </c>
      <c r="D3113" s="26">
        <v>43704</v>
      </c>
      <c r="E3113" s="16" t="s">
        <v>1590</v>
      </c>
      <c r="F3113" s="66"/>
      <c r="G3113" s="17">
        <v>-2475000</v>
      </c>
      <c r="H3113" s="18">
        <f t="shared" si="48"/>
        <v>-2475000</v>
      </c>
    </row>
    <row r="3114" spans="2:8" s="13" customFormat="1" hidden="1" x14ac:dyDescent="0.15">
      <c r="B3114" s="15">
        <v>122001</v>
      </c>
      <c r="C3114" s="16" t="s">
        <v>18</v>
      </c>
      <c r="D3114" s="26">
        <v>43706</v>
      </c>
      <c r="E3114" s="16" t="s">
        <v>1592</v>
      </c>
      <c r="F3114" s="66">
        <v>683299957.93400002</v>
      </c>
      <c r="G3114" s="17"/>
      <c r="H3114" s="18">
        <f t="shared" si="48"/>
        <v>683299957.93400002</v>
      </c>
    </row>
    <row r="3115" spans="2:8" s="13" customFormat="1" hidden="1" x14ac:dyDescent="0.15">
      <c r="B3115" s="15">
        <v>411003</v>
      </c>
      <c r="C3115" s="16" t="s">
        <v>120</v>
      </c>
      <c r="D3115" s="26">
        <v>43706</v>
      </c>
      <c r="E3115" s="16" t="s">
        <v>1592</v>
      </c>
      <c r="F3115" s="66"/>
      <c r="G3115" s="17">
        <v>-621181779.94000006</v>
      </c>
      <c r="H3115" s="18">
        <f t="shared" si="48"/>
        <v>-621181779.94000006</v>
      </c>
    </row>
    <row r="3116" spans="2:8" s="13" customFormat="1" hidden="1" x14ac:dyDescent="0.15">
      <c r="B3116" s="15">
        <v>214005</v>
      </c>
      <c r="C3116" s="16" t="s">
        <v>94</v>
      </c>
      <c r="D3116" s="26">
        <v>43706</v>
      </c>
      <c r="E3116" s="16" t="s">
        <v>1592</v>
      </c>
      <c r="F3116" s="66"/>
      <c r="G3116" s="17">
        <v>-62118177.994000003</v>
      </c>
      <c r="H3116" s="18">
        <f t="shared" si="48"/>
        <v>-62118177.994000003</v>
      </c>
    </row>
    <row r="3117" spans="2:8" s="13" customFormat="1" hidden="1" x14ac:dyDescent="0.15">
      <c r="B3117" s="15">
        <v>511001</v>
      </c>
      <c r="C3117" s="16" t="s">
        <v>134</v>
      </c>
      <c r="D3117" s="26">
        <v>43706</v>
      </c>
      <c r="E3117" s="16" t="s">
        <v>1593</v>
      </c>
      <c r="F3117" s="66">
        <v>360685658</v>
      </c>
      <c r="G3117" s="17"/>
      <c r="H3117" s="18">
        <f t="shared" si="48"/>
        <v>360685658</v>
      </c>
    </row>
    <row r="3118" spans="2:8" s="13" customFormat="1" hidden="1" x14ac:dyDescent="0.15">
      <c r="B3118" s="15">
        <v>136001</v>
      </c>
      <c r="C3118" s="16" t="s">
        <v>29</v>
      </c>
      <c r="D3118" s="26">
        <v>43706</v>
      </c>
      <c r="E3118" s="16" t="s">
        <v>1593</v>
      </c>
      <c r="F3118" s="66"/>
      <c r="G3118" s="17">
        <v>-360685658</v>
      </c>
      <c r="H3118" s="18">
        <f t="shared" si="48"/>
        <v>-360685658</v>
      </c>
    </row>
    <row r="3119" spans="2:8" s="13" customFormat="1" hidden="1" x14ac:dyDescent="0.15">
      <c r="B3119" s="15">
        <v>136001</v>
      </c>
      <c r="C3119" s="16" t="s">
        <v>29</v>
      </c>
      <c r="D3119" s="26">
        <v>43706</v>
      </c>
      <c r="E3119" s="16" t="s">
        <v>1594</v>
      </c>
      <c r="F3119" s="66">
        <v>1770000</v>
      </c>
      <c r="G3119" s="17"/>
      <c r="H3119" s="18">
        <f t="shared" si="48"/>
        <v>1770000</v>
      </c>
    </row>
    <row r="3120" spans="2:8" s="13" customFormat="1" hidden="1" x14ac:dyDescent="0.15">
      <c r="B3120" s="15">
        <v>212001</v>
      </c>
      <c r="C3120" s="16" t="s">
        <v>85</v>
      </c>
      <c r="D3120" s="26">
        <v>43706</v>
      </c>
      <c r="E3120" s="16" t="s">
        <v>1594</v>
      </c>
      <c r="F3120" s="66"/>
      <c r="G3120" s="17">
        <v>-1770000</v>
      </c>
      <c r="H3120" s="18">
        <f t="shared" si="48"/>
        <v>-1770000</v>
      </c>
    </row>
    <row r="3121" spans="2:8" s="13" customFormat="1" hidden="1" x14ac:dyDescent="0.15">
      <c r="B3121" s="15">
        <v>132001</v>
      </c>
      <c r="C3121" s="16" t="s">
        <v>1837</v>
      </c>
      <c r="D3121" s="26">
        <v>43701</v>
      </c>
      <c r="E3121" s="16" t="s">
        <v>1497</v>
      </c>
      <c r="F3121" s="66">
        <v>42500000</v>
      </c>
      <c r="G3121" s="17"/>
      <c r="H3121" s="18">
        <f t="shared" si="48"/>
        <v>42500000</v>
      </c>
    </row>
    <row r="3122" spans="2:8" s="13" customFormat="1" hidden="1" x14ac:dyDescent="0.15">
      <c r="B3122" s="15">
        <v>132002</v>
      </c>
      <c r="C3122" s="16" t="s">
        <v>1838</v>
      </c>
      <c r="D3122" s="26">
        <v>43701</v>
      </c>
      <c r="E3122" s="16" t="s">
        <v>1497</v>
      </c>
      <c r="F3122" s="66">
        <v>246993000</v>
      </c>
      <c r="G3122" s="17"/>
      <c r="H3122" s="18">
        <f t="shared" si="48"/>
        <v>246993000</v>
      </c>
    </row>
    <row r="3123" spans="2:8" s="13" customFormat="1" hidden="1" x14ac:dyDescent="0.15">
      <c r="B3123" s="15">
        <v>132003</v>
      </c>
      <c r="C3123" s="16" t="s">
        <v>1839</v>
      </c>
      <c r="D3123" s="26">
        <v>43701</v>
      </c>
      <c r="E3123" s="16" t="s">
        <v>1497</v>
      </c>
      <c r="F3123" s="66">
        <v>59064800</v>
      </c>
      <c r="G3123" s="17"/>
      <c r="H3123" s="18">
        <f t="shared" si="48"/>
        <v>59064800</v>
      </c>
    </row>
    <row r="3124" spans="2:8" s="13" customFormat="1" hidden="1" x14ac:dyDescent="0.15">
      <c r="B3124" s="15">
        <v>132004</v>
      </c>
      <c r="C3124" s="16" t="s">
        <v>1840</v>
      </c>
      <c r="D3124" s="26">
        <v>43701</v>
      </c>
      <c r="E3124" s="16" t="s">
        <v>1497</v>
      </c>
      <c r="F3124" s="66">
        <v>92352000</v>
      </c>
      <c r="G3124" s="17"/>
      <c r="H3124" s="18">
        <f t="shared" si="48"/>
        <v>92352000</v>
      </c>
    </row>
    <row r="3125" spans="2:8" s="13" customFormat="1" hidden="1" x14ac:dyDescent="0.15">
      <c r="B3125" s="15">
        <v>132005</v>
      </c>
      <c r="C3125" s="16" t="s">
        <v>1841</v>
      </c>
      <c r="D3125" s="26">
        <v>43701</v>
      </c>
      <c r="E3125" s="16" t="s">
        <v>1497</v>
      </c>
      <c r="F3125" s="66">
        <v>20244000</v>
      </c>
      <c r="G3125" s="17"/>
      <c r="H3125" s="18">
        <f t="shared" si="48"/>
        <v>20244000</v>
      </c>
    </row>
    <row r="3126" spans="2:8" s="13" customFormat="1" hidden="1" x14ac:dyDescent="0.15">
      <c r="B3126" s="15">
        <v>132006</v>
      </c>
      <c r="C3126" s="16" t="s">
        <v>1842</v>
      </c>
      <c r="D3126" s="26">
        <v>43701</v>
      </c>
      <c r="E3126" s="16" t="s">
        <v>1497</v>
      </c>
      <c r="F3126" s="66">
        <v>52224000</v>
      </c>
      <c r="G3126" s="17"/>
      <c r="H3126" s="18">
        <f t="shared" si="48"/>
        <v>52224000</v>
      </c>
    </row>
    <row r="3127" spans="2:8" s="13" customFormat="1" hidden="1" x14ac:dyDescent="0.15">
      <c r="B3127" s="15">
        <v>132007</v>
      </c>
      <c r="C3127" s="16" t="s">
        <v>1843</v>
      </c>
      <c r="D3127" s="26">
        <v>43701</v>
      </c>
      <c r="E3127" s="16" t="s">
        <v>1497</v>
      </c>
      <c r="F3127" s="66">
        <v>0</v>
      </c>
      <c r="G3127" s="17"/>
      <c r="H3127" s="18">
        <f t="shared" si="48"/>
        <v>0</v>
      </c>
    </row>
    <row r="3128" spans="2:8" s="13" customFormat="1" hidden="1" x14ac:dyDescent="0.15">
      <c r="B3128" s="15">
        <v>132008</v>
      </c>
      <c r="C3128" s="16" t="s">
        <v>1844</v>
      </c>
      <c r="D3128" s="26">
        <v>43701</v>
      </c>
      <c r="E3128" s="16" t="s">
        <v>1497</v>
      </c>
      <c r="F3128" s="66">
        <v>0</v>
      </c>
      <c r="G3128" s="17"/>
      <c r="H3128" s="18">
        <f t="shared" si="48"/>
        <v>0</v>
      </c>
    </row>
    <row r="3129" spans="2:8" s="13" customFormat="1" hidden="1" x14ac:dyDescent="0.15">
      <c r="B3129" s="15">
        <v>132009</v>
      </c>
      <c r="C3129" s="16" t="s">
        <v>1845</v>
      </c>
      <c r="D3129" s="26">
        <v>43701</v>
      </c>
      <c r="E3129" s="16" t="s">
        <v>1497</v>
      </c>
      <c r="F3129" s="66">
        <v>0</v>
      </c>
      <c r="G3129" s="17"/>
      <c r="H3129" s="18">
        <f t="shared" si="48"/>
        <v>0</v>
      </c>
    </row>
    <row r="3130" spans="2:8" s="13" customFormat="1" hidden="1" x14ac:dyDescent="0.15">
      <c r="B3130" s="15">
        <v>132010</v>
      </c>
      <c r="C3130" s="16" t="s">
        <v>1846</v>
      </c>
      <c r="D3130" s="26">
        <v>43701</v>
      </c>
      <c r="E3130" s="16" t="s">
        <v>1497</v>
      </c>
      <c r="F3130" s="66">
        <v>18000000</v>
      </c>
      <c r="G3130" s="17"/>
      <c r="H3130" s="18">
        <f t="shared" si="48"/>
        <v>18000000</v>
      </c>
    </row>
    <row r="3131" spans="2:8" s="13" customFormat="1" hidden="1" x14ac:dyDescent="0.15">
      <c r="B3131" s="15">
        <v>132011</v>
      </c>
      <c r="C3131" s="16" t="s">
        <v>1847</v>
      </c>
      <c r="D3131" s="26">
        <v>43701</v>
      </c>
      <c r="E3131" s="16" t="s">
        <v>1497</v>
      </c>
      <c r="F3131" s="66">
        <v>0</v>
      </c>
      <c r="G3131" s="17"/>
      <c r="H3131" s="18">
        <f t="shared" si="48"/>
        <v>0</v>
      </c>
    </row>
    <row r="3132" spans="2:8" s="13" customFormat="1" hidden="1" x14ac:dyDescent="0.15">
      <c r="B3132" s="15">
        <v>132012</v>
      </c>
      <c r="C3132" s="16" t="s">
        <v>1848</v>
      </c>
      <c r="D3132" s="26">
        <v>43701</v>
      </c>
      <c r="E3132" s="16" t="s">
        <v>1497</v>
      </c>
      <c r="F3132" s="66">
        <v>0</v>
      </c>
      <c r="G3132" s="17"/>
      <c r="H3132" s="18">
        <f t="shared" si="48"/>
        <v>0</v>
      </c>
    </row>
    <row r="3133" spans="2:8" s="13" customFormat="1" hidden="1" x14ac:dyDescent="0.15">
      <c r="B3133" s="15">
        <v>132013</v>
      </c>
      <c r="C3133" s="16" t="s">
        <v>1849</v>
      </c>
      <c r="D3133" s="26">
        <v>43701</v>
      </c>
      <c r="E3133" s="16" t="s">
        <v>1497</v>
      </c>
      <c r="F3133" s="66">
        <v>0</v>
      </c>
      <c r="G3133" s="17"/>
      <c r="H3133" s="18">
        <f t="shared" si="48"/>
        <v>0</v>
      </c>
    </row>
    <row r="3134" spans="2:8" s="13" customFormat="1" hidden="1" x14ac:dyDescent="0.15">
      <c r="B3134" s="15">
        <v>132014</v>
      </c>
      <c r="C3134" s="16" t="s">
        <v>1850</v>
      </c>
      <c r="D3134" s="26">
        <v>43701</v>
      </c>
      <c r="E3134" s="16" t="s">
        <v>1497</v>
      </c>
      <c r="F3134" s="66">
        <v>119758200</v>
      </c>
      <c r="G3134" s="17"/>
      <c r="H3134" s="18">
        <f t="shared" si="48"/>
        <v>119758200</v>
      </c>
    </row>
    <row r="3135" spans="2:8" s="13" customFormat="1" hidden="1" x14ac:dyDescent="0.15">
      <c r="B3135" s="15">
        <v>132015</v>
      </c>
      <c r="C3135" s="16" t="s">
        <v>1851</v>
      </c>
      <c r="D3135" s="26">
        <v>43701</v>
      </c>
      <c r="E3135" s="16" t="s">
        <v>1497</v>
      </c>
      <c r="F3135" s="66">
        <v>23694600</v>
      </c>
      <c r="G3135" s="17"/>
      <c r="H3135" s="18">
        <f t="shared" si="48"/>
        <v>23694600</v>
      </c>
    </row>
    <row r="3136" spans="2:8" s="13" customFormat="1" hidden="1" x14ac:dyDescent="0.15">
      <c r="B3136" s="15">
        <v>133001</v>
      </c>
      <c r="C3136" s="16" t="s">
        <v>1852</v>
      </c>
      <c r="D3136" s="26">
        <v>43701</v>
      </c>
      <c r="E3136" s="16" t="s">
        <v>1497</v>
      </c>
      <c r="F3136" s="66">
        <v>0</v>
      </c>
      <c r="G3136" s="17"/>
      <c r="H3136" s="18">
        <f t="shared" si="48"/>
        <v>0</v>
      </c>
    </row>
    <row r="3137" spans="2:8" s="13" customFormat="1" hidden="1" x14ac:dyDescent="0.15">
      <c r="B3137" s="15">
        <v>133002</v>
      </c>
      <c r="C3137" s="16" t="s">
        <v>1853</v>
      </c>
      <c r="D3137" s="26">
        <v>43701</v>
      </c>
      <c r="E3137" s="16" t="s">
        <v>1497</v>
      </c>
      <c r="F3137" s="66">
        <v>0</v>
      </c>
      <c r="G3137" s="17"/>
      <c r="H3137" s="18">
        <f t="shared" si="48"/>
        <v>0</v>
      </c>
    </row>
    <row r="3138" spans="2:8" s="13" customFormat="1" hidden="1" x14ac:dyDescent="0.15">
      <c r="B3138" s="15">
        <v>133003</v>
      </c>
      <c r="C3138" s="16" t="s">
        <v>1854</v>
      </c>
      <c r="D3138" s="26">
        <v>43701</v>
      </c>
      <c r="E3138" s="16" t="s">
        <v>1497</v>
      </c>
      <c r="F3138" s="66">
        <v>0</v>
      </c>
      <c r="G3138" s="17"/>
      <c r="H3138" s="18">
        <f t="shared" si="48"/>
        <v>0</v>
      </c>
    </row>
    <row r="3139" spans="2:8" s="13" customFormat="1" hidden="1" x14ac:dyDescent="0.15">
      <c r="B3139" s="15">
        <v>133004</v>
      </c>
      <c r="C3139" s="16" t="s">
        <v>1855</v>
      </c>
      <c r="D3139" s="26">
        <v>43701</v>
      </c>
      <c r="E3139" s="16" t="s">
        <v>1497</v>
      </c>
      <c r="F3139" s="66">
        <v>50000</v>
      </c>
      <c r="G3139" s="17"/>
      <c r="H3139" s="18">
        <f t="shared" si="48"/>
        <v>50000</v>
      </c>
    </row>
    <row r="3140" spans="2:8" s="13" customFormat="1" hidden="1" x14ac:dyDescent="0.15">
      <c r="B3140" s="15">
        <v>133005</v>
      </c>
      <c r="C3140" s="16" t="s">
        <v>1856</v>
      </c>
      <c r="D3140" s="26">
        <v>43701</v>
      </c>
      <c r="E3140" s="16" t="s">
        <v>1497</v>
      </c>
      <c r="F3140" s="66">
        <v>0</v>
      </c>
      <c r="G3140" s="17"/>
      <c r="H3140" s="18">
        <f t="shared" si="48"/>
        <v>0</v>
      </c>
    </row>
    <row r="3141" spans="2:8" s="13" customFormat="1" hidden="1" x14ac:dyDescent="0.15">
      <c r="B3141" s="15">
        <v>133006</v>
      </c>
      <c r="C3141" s="16" t="s">
        <v>1857</v>
      </c>
      <c r="D3141" s="26">
        <v>43701</v>
      </c>
      <c r="E3141" s="16" t="s">
        <v>1497</v>
      </c>
      <c r="F3141" s="66">
        <v>0</v>
      </c>
      <c r="G3141" s="17"/>
      <c r="H3141" s="18">
        <f t="shared" si="48"/>
        <v>0</v>
      </c>
    </row>
    <row r="3142" spans="2:8" s="13" customFormat="1" hidden="1" x14ac:dyDescent="0.15">
      <c r="B3142" s="15">
        <v>133007</v>
      </c>
      <c r="C3142" s="16" t="s">
        <v>1858</v>
      </c>
      <c r="D3142" s="26">
        <v>43701</v>
      </c>
      <c r="E3142" s="16" t="s">
        <v>1497</v>
      </c>
      <c r="F3142" s="66">
        <v>10412500</v>
      </c>
      <c r="G3142" s="17"/>
      <c r="H3142" s="18">
        <f t="shared" si="48"/>
        <v>10412500</v>
      </c>
    </row>
    <row r="3143" spans="2:8" s="13" customFormat="1" hidden="1" x14ac:dyDescent="0.15">
      <c r="B3143" s="15">
        <v>133008</v>
      </c>
      <c r="C3143" s="16" t="s">
        <v>1859</v>
      </c>
      <c r="D3143" s="26">
        <v>43701</v>
      </c>
      <c r="E3143" s="16" t="s">
        <v>1497</v>
      </c>
      <c r="F3143" s="66">
        <v>0</v>
      </c>
      <c r="G3143" s="17"/>
      <c r="H3143" s="18">
        <f t="shared" si="48"/>
        <v>0</v>
      </c>
    </row>
    <row r="3144" spans="2:8" s="13" customFormat="1" hidden="1" x14ac:dyDescent="0.15">
      <c r="B3144" s="15">
        <v>133009</v>
      </c>
      <c r="C3144" s="16" t="s">
        <v>1860</v>
      </c>
      <c r="D3144" s="26">
        <v>43701</v>
      </c>
      <c r="E3144" s="16" t="s">
        <v>1497</v>
      </c>
      <c r="F3144" s="66">
        <v>0</v>
      </c>
      <c r="G3144" s="17"/>
      <c r="H3144" s="18">
        <f t="shared" si="48"/>
        <v>0</v>
      </c>
    </row>
    <row r="3145" spans="2:8" s="13" customFormat="1" hidden="1" x14ac:dyDescent="0.15">
      <c r="B3145" s="15">
        <v>133010</v>
      </c>
      <c r="C3145" s="16" t="s">
        <v>1861</v>
      </c>
      <c r="D3145" s="26">
        <v>43701</v>
      </c>
      <c r="E3145" s="16" t="s">
        <v>1497</v>
      </c>
      <c r="F3145" s="66">
        <v>0</v>
      </c>
      <c r="G3145" s="17"/>
      <c r="H3145" s="18">
        <f t="shared" si="48"/>
        <v>0</v>
      </c>
    </row>
    <row r="3146" spans="2:8" s="13" customFormat="1" hidden="1" x14ac:dyDescent="0.15">
      <c r="B3146" s="15">
        <v>133011</v>
      </c>
      <c r="C3146" s="16" t="s">
        <v>1862</v>
      </c>
      <c r="D3146" s="26">
        <v>43701</v>
      </c>
      <c r="E3146" s="16" t="s">
        <v>1497</v>
      </c>
      <c r="F3146" s="66">
        <v>3900000</v>
      </c>
      <c r="G3146" s="17"/>
      <c r="H3146" s="18">
        <f t="shared" si="48"/>
        <v>3900000</v>
      </c>
    </row>
    <row r="3147" spans="2:8" s="13" customFormat="1" hidden="1" x14ac:dyDescent="0.15">
      <c r="B3147" s="15">
        <v>133012</v>
      </c>
      <c r="C3147" s="16" t="s">
        <v>1863</v>
      </c>
      <c r="D3147" s="26">
        <v>43701</v>
      </c>
      <c r="E3147" s="16" t="s">
        <v>1497</v>
      </c>
      <c r="F3147" s="66">
        <v>0</v>
      </c>
      <c r="G3147" s="17"/>
      <c r="H3147" s="18">
        <f t="shared" si="48"/>
        <v>0</v>
      </c>
    </row>
    <row r="3148" spans="2:8" s="13" customFormat="1" hidden="1" x14ac:dyDescent="0.15">
      <c r="B3148" s="15">
        <v>133013</v>
      </c>
      <c r="C3148" s="16" t="s">
        <v>1864</v>
      </c>
      <c r="D3148" s="26">
        <v>43701</v>
      </c>
      <c r="E3148" s="16" t="s">
        <v>1497</v>
      </c>
      <c r="F3148" s="66">
        <v>0</v>
      </c>
      <c r="G3148" s="17"/>
      <c r="H3148" s="18">
        <f t="shared" si="48"/>
        <v>0</v>
      </c>
    </row>
    <row r="3149" spans="2:8" s="13" customFormat="1" hidden="1" x14ac:dyDescent="0.15">
      <c r="B3149" s="15">
        <v>133014</v>
      </c>
      <c r="C3149" s="16" t="s">
        <v>1865</v>
      </c>
      <c r="D3149" s="26">
        <v>43701</v>
      </c>
      <c r="E3149" s="16" t="s">
        <v>1497</v>
      </c>
      <c r="F3149" s="66">
        <v>150000</v>
      </c>
      <c r="G3149" s="17"/>
      <c r="H3149" s="18">
        <f t="shared" si="48"/>
        <v>150000</v>
      </c>
    </row>
    <row r="3150" spans="2:8" s="13" customFormat="1" hidden="1" x14ac:dyDescent="0.15">
      <c r="B3150" s="15">
        <v>133015</v>
      </c>
      <c r="C3150" s="16" t="s">
        <v>1866</v>
      </c>
      <c r="D3150" s="26">
        <v>43701</v>
      </c>
      <c r="E3150" s="16" t="s">
        <v>1497</v>
      </c>
      <c r="F3150" s="66">
        <v>272000</v>
      </c>
      <c r="G3150" s="17"/>
      <c r="H3150" s="18">
        <f t="shared" si="48"/>
        <v>272000</v>
      </c>
    </row>
    <row r="3151" spans="2:8" s="13" customFormat="1" hidden="1" x14ac:dyDescent="0.15">
      <c r="B3151" s="15">
        <v>133016</v>
      </c>
      <c r="C3151" s="16" t="s">
        <v>1867</v>
      </c>
      <c r="D3151" s="26">
        <v>43701</v>
      </c>
      <c r="E3151" s="16" t="s">
        <v>1497</v>
      </c>
      <c r="F3151" s="66">
        <v>0</v>
      </c>
      <c r="G3151" s="17"/>
      <c r="H3151" s="18">
        <f t="shared" si="48"/>
        <v>0</v>
      </c>
    </row>
    <row r="3152" spans="2:8" s="13" customFormat="1" hidden="1" x14ac:dyDescent="0.15">
      <c r="B3152" s="15">
        <v>133017</v>
      </c>
      <c r="C3152" s="16" t="s">
        <v>1868</v>
      </c>
      <c r="D3152" s="26">
        <v>43701</v>
      </c>
      <c r="E3152" s="16" t="s">
        <v>1497</v>
      </c>
      <c r="F3152" s="66">
        <v>0</v>
      </c>
      <c r="G3152" s="17"/>
      <c r="H3152" s="18">
        <f t="shared" si="48"/>
        <v>0</v>
      </c>
    </row>
    <row r="3153" spans="2:8" s="13" customFormat="1" hidden="1" x14ac:dyDescent="0.15">
      <c r="B3153" s="15">
        <v>133018</v>
      </c>
      <c r="C3153" s="16" t="s">
        <v>1869</v>
      </c>
      <c r="D3153" s="26">
        <v>43701</v>
      </c>
      <c r="E3153" s="16" t="s">
        <v>1497</v>
      </c>
      <c r="F3153" s="66">
        <v>0</v>
      </c>
      <c r="G3153" s="17"/>
      <c r="H3153" s="18">
        <f t="shared" si="48"/>
        <v>0</v>
      </c>
    </row>
    <row r="3154" spans="2:8" s="13" customFormat="1" hidden="1" x14ac:dyDescent="0.15">
      <c r="B3154" s="15">
        <v>133019</v>
      </c>
      <c r="C3154" s="16" t="s">
        <v>1870</v>
      </c>
      <c r="D3154" s="26">
        <v>43701</v>
      </c>
      <c r="E3154" s="16" t="s">
        <v>1497</v>
      </c>
      <c r="F3154" s="66">
        <v>0</v>
      </c>
      <c r="G3154" s="17"/>
      <c r="H3154" s="18">
        <f t="shared" si="48"/>
        <v>0</v>
      </c>
    </row>
    <row r="3155" spans="2:8" s="13" customFormat="1" hidden="1" x14ac:dyDescent="0.15">
      <c r="B3155" s="15">
        <v>133020</v>
      </c>
      <c r="C3155" s="16" t="s">
        <v>1871</v>
      </c>
      <c r="D3155" s="26">
        <v>43701</v>
      </c>
      <c r="E3155" s="16" t="s">
        <v>1497</v>
      </c>
      <c r="F3155" s="66">
        <v>0</v>
      </c>
      <c r="G3155" s="17"/>
      <c r="H3155" s="18">
        <f t="shared" si="48"/>
        <v>0</v>
      </c>
    </row>
    <row r="3156" spans="2:8" s="13" customFormat="1" hidden="1" x14ac:dyDescent="0.15">
      <c r="B3156" s="15">
        <v>133021</v>
      </c>
      <c r="C3156" s="16" t="s">
        <v>1872</v>
      </c>
      <c r="D3156" s="26">
        <v>43701</v>
      </c>
      <c r="E3156" s="16" t="s">
        <v>1497</v>
      </c>
      <c r="F3156" s="66">
        <v>0</v>
      </c>
      <c r="G3156" s="17"/>
      <c r="H3156" s="18">
        <f t="shared" si="48"/>
        <v>0</v>
      </c>
    </row>
    <row r="3157" spans="2:8" s="13" customFormat="1" hidden="1" x14ac:dyDescent="0.15">
      <c r="B3157" s="15">
        <v>133022</v>
      </c>
      <c r="C3157" s="16" t="s">
        <v>1873</v>
      </c>
      <c r="D3157" s="26">
        <v>43701</v>
      </c>
      <c r="E3157" s="16" t="s">
        <v>1497</v>
      </c>
      <c r="F3157" s="66">
        <v>0</v>
      </c>
      <c r="G3157" s="17"/>
      <c r="H3157" s="18">
        <f t="shared" si="48"/>
        <v>0</v>
      </c>
    </row>
    <row r="3158" spans="2:8" s="13" customFormat="1" hidden="1" x14ac:dyDescent="0.15">
      <c r="B3158" s="15">
        <v>133023</v>
      </c>
      <c r="C3158" s="16" t="s">
        <v>1874</v>
      </c>
      <c r="D3158" s="26">
        <v>43701</v>
      </c>
      <c r="E3158" s="16" t="s">
        <v>1497</v>
      </c>
      <c r="F3158" s="66">
        <v>0</v>
      </c>
      <c r="G3158" s="17"/>
      <c r="H3158" s="18">
        <f t="shared" si="48"/>
        <v>0</v>
      </c>
    </row>
    <row r="3159" spans="2:8" s="13" customFormat="1" hidden="1" x14ac:dyDescent="0.15">
      <c r="B3159" s="15">
        <v>133024</v>
      </c>
      <c r="C3159" s="16" t="s">
        <v>1875</v>
      </c>
      <c r="D3159" s="26">
        <v>43701</v>
      </c>
      <c r="E3159" s="16" t="s">
        <v>1497</v>
      </c>
      <c r="F3159" s="66">
        <v>0</v>
      </c>
      <c r="G3159" s="17"/>
      <c r="H3159" s="18">
        <f t="shared" si="48"/>
        <v>0</v>
      </c>
    </row>
    <row r="3160" spans="2:8" s="13" customFormat="1" hidden="1" x14ac:dyDescent="0.15">
      <c r="B3160" s="15">
        <v>133025</v>
      </c>
      <c r="C3160" s="16" t="s">
        <v>1876</v>
      </c>
      <c r="D3160" s="26">
        <v>43701</v>
      </c>
      <c r="E3160" s="16" t="s">
        <v>1497</v>
      </c>
      <c r="F3160" s="66">
        <v>0</v>
      </c>
      <c r="G3160" s="17"/>
      <c r="H3160" s="18">
        <f t="shared" si="48"/>
        <v>0</v>
      </c>
    </row>
    <row r="3161" spans="2:8" s="13" customFormat="1" hidden="1" x14ac:dyDescent="0.15">
      <c r="B3161" s="15">
        <v>133026</v>
      </c>
      <c r="C3161" s="16" t="s">
        <v>1877</v>
      </c>
      <c r="D3161" s="26">
        <v>43701</v>
      </c>
      <c r="E3161" s="16" t="s">
        <v>1497</v>
      </c>
      <c r="F3161" s="66">
        <v>0</v>
      </c>
      <c r="G3161" s="17"/>
      <c r="H3161" s="18">
        <f t="shared" si="48"/>
        <v>0</v>
      </c>
    </row>
    <row r="3162" spans="2:8" s="13" customFormat="1" hidden="1" x14ac:dyDescent="0.15">
      <c r="B3162" s="15">
        <v>133027</v>
      </c>
      <c r="C3162" s="16" t="s">
        <v>1878</v>
      </c>
      <c r="D3162" s="26">
        <v>43701</v>
      </c>
      <c r="E3162" s="16" t="s">
        <v>1497</v>
      </c>
      <c r="F3162" s="66">
        <v>0</v>
      </c>
      <c r="G3162" s="17"/>
      <c r="H3162" s="18">
        <f t="shared" si="48"/>
        <v>0</v>
      </c>
    </row>
    <row r="3163" spans="2:8" s="13" customFormat="1" hidden="1" x14ac:dyDescent="0.15">
      <c r="B3163" s="15">
        <v>133028</v>
      </c>
      <c r="C3163" s="16" t="s">
        <v>1879</v>
      </c>
      <c r="D3163" s="26">
        <v>43701</v>
      </c>
      <c r="E3163" s="16" t="s">
        <v>1497</v>
      </c>
      <c r="F3163" s="66">
        <v>0</v>
      </c>
      <c r="G3163" s="17"/>
      <c r="H3163" s="18">
        <f t="shared" si="48"/>
        <v>0</v>
      </c>
    </row>
    <row r="3164" spans="2:8" s="13" customFormat="1" hidden="1" x14ac:dyDescent="0.15">
      <c r="B3164" s="15">
        <v>133029</v>
      </c>
      <c r="C3164" s="16" t="s">
        <v>1880</v>
      </c>
      <c r="D3164" s="26">
        <v>43701</v>
      </c>
      <c r="E3164" s="16" t="s">
        <v>1497</v>
      </c>
      <c r="F3164" s="66">
        <v>5512500</v>
      </c>
      <c r="G3164" s="17"/>
      <c r="H3164" s="18">
        <f t="shared" si="48"/>
        <v>5512500</v>
      </c>
    </row>
    <row r="3165" spans="2:8" s="13" customFormat="1" hidden="1" x14ac:dyDescent="0.15">
      <c r="B3165" s="15">
        <v>133030</v>
      </c>
      <c r="C3165" s="16" t="s">
        <v>1881</v>
      </c>
      <c r="D3165" s="26">
        <v>43701</v>
      </c>
      <c r="E3165" s="16" t="s">
        <v>1497</v>
      </c>
      <c r="F3165" s="66">
        <v>0</v>
      </c>
      <c r="G3165" s="17"/>
      <c r="H3165" s="18">
        <f t="shared" si="48"/>
        <v>0</v>
      </c>
    </row>
    <row r="3166" spans="2:8" s="13" customFormat="1" hidden="1" x14ac:dyDescent="0.15">
      <c r="B3166" s="15">
        <v>133031</v>
      </c>
      <c r="C3166" s="16" t="s">
        <v>1882</v>
      </c>
      <c r="D3166" s="26">
        <v>43701</v>
      </c>
      <c r="E3166" s="16" t="s">
        <v>1497</v>
      </c>
      <c r="F3166" s="66">
        <v>0</v>
      </c>
      <c r="G3166" s="17"/>
      <c r="H3166" s="18">
        <f t="shared" si="48"/>
        <v>0</v>
      </c>
    </row>
    <row r="3167" spans="2:8" s="13" customFormat="1" hidden="1" x14ac:dyDescent="0.15">
      <c r="B3167" s="15">
        <v>133032</v>
      </c>
      <c r="C3167" s="16" t="s">
        <v>1883</v>
      </c>
      <c r="D3167" s="26">
        <v>43701</v>
      </c>
      <c r="E3167" s="16" t="s">
        <v>1497</v>
      </c>
      <c r="F3167" s="66">
        <v>0</v>
      </c>
      <c r="G3167" s="17"/>
      <c r="H3167" s="18">
        <f t="shared" si="48"/>
        <v>0</v>
      </c>
    </row>
    <row r="3168" spans="2:8" s="13" customFormat="1" hidden="1" x14ac:dyDescent="0.15">
      <c r="B3168" s="15">
        <v>133033</v>
      </c>
      <c r="C3168" s="16" t="s">
        <v>1884</v>
      </c>
      <c r="D3168" s="26">
        <v>43701</v>
      </c>
      <c r="E3168" s="16" t="s">
        <v>1497</v>
      </c>
      <c r="F3168" s="66">
        <v>0</v>
      </c>
      <c r="G3168" s="17"/>
      <c r="H3168" s="18">
        <f t="shared" ref="H3168:H3231" si="49">F3168+G3168</f>
        <v>0</v>
      </c>
    </row>
    <row r="3169" spans="2:8" s="13" customFormat="1" hidden="1" x14ac:dyDescent="0.15">
      <c r="B3169" s="15">
        <v>133034</v>
      </c>
      <c r="C3169" s="16" t="s">
        <v>1885</v>
      </c>
      <c r="D3169" s="26">
        <v>43701</v>
      </c>
      <c r="E3169" s="16" t="s">
        <v>1497</v>
      </c>
      <c r="F3169" s="66">
        <v>0</v>
      </c>
      <c r="G3169" s="17"/>
      <c r="H3169" s="18">
        <f t="shared" si="49"/>
        <v>0</v>
      </c>
    </row>
    <row r="3170" spans="2:8" s="13" customFormat="1" hidden="1" x14ac:dyDescent="0.15">
      <c r="B3170" s="15">
        <v>133035</v>
      </c>
      <c r="C3170" s="16" t="s">
        <v>1886</v>
      </c>
      <c r="D3170" s="26">
        <v>43701</v>
      </c>
      <c r="E3170" s="16" t="s">
        <v>1497</v>
      </c>
      <c r="F3170" s="66">
        <v>0</v>
      </c>
      <c r="G3170" s="17"/>
      <c r="H3170" s="18">
        <f t="shared" si="49"/>
        <v>0</v>
      </c>
    </row>
    <row r="3171" spans="2:8" s="13" customFormat="1" hidden="1" x14ac:dyDescent="0.15">
      <c r="B3171" s="15">
        <v>133036</v>
      </c>
      <c r="C3171" s="16" t="s">
        <v>1887</v>
      </c>
      <c r="D3171" s="26">
        <v>43701</v>
      </c>
      <c r="E3171" s="16" t="s">
        <v>1497</v>
      </c>
      <c r="F3171" s="66">
        <v>0</v>
      </c>
      <c r="G3171" s="17"/>
      <c r="H3171" s="18">
        <f t="shared" si="49"/>
        <v>0</v>
      </c>
    </row>
    <row r="3172" spans="2:8" s="13" customFormat="1" hidden="1" x14ac:dyDescent="0.15">
      <c r="B3172" s="15">
        <v>133037</v>
      </c>
      <c r="C3172" s="16" t="s">
        <v>1888</v>
      </c>
      <c r="D3172" s="26">
        <v>43701</v>
      </c>
      <c r="E3172" s="16" t="s">
        <v>1497</v>
      </c>
      <c r="F3172" s="66">
        <v>0</v>
      </c>
      <c r="G3172" s="17"/>
      <c r="H3172" s="18">
        <f t="shared" si="49"/>
        <v>0</v>
      </c>
    </row>
    <row r="3173" spans="2:8" s="13" customFormat="1" hidden="1" x14ac:dyDescent="0.15">
      <c r="B3173" s="15">
        <v>133038</v>
      </c>
      <c r="C3173" s="16" t="s">
        <v>1889</v>
      </c>
      <c r="D3173" s="26">
        <v>43701</v>
      </c>
      <c r="E3173" s="16" t="s">
        <v>1497</v>
      </c>
      <c r="F3173" s="66">
        <v>0</v>
      </c>
      <c r="G3173" s="17"/>
      <c r="H3173" s="18">
        <f t="shared" si="49"/>
        <v>0</v>
      </c>
    </row>
    <row r="3174" spans="2:8" s="13" customFormat="1" hidden="1" x14ac:dyDescent="0.15">
      <c r="B3174" s="15">
        <v>133039</v>
      </c>
      <c r="C3174" s="16" t="s">
        <v>1890</v>
      </c>
      <c r="D3174" s="26">
        <v>43701</v>
      </c>
      <c r="E3174" s="16" t="s">
        <v>1497</v>
      </c>
      <c r="F3174" s="66">
        <v>0</v>
      </c>
      <c r="G3174" s="17"/>
      <c r="H3174" s="18">
        <f t="shared" si="49"/>
        <v>0</v>
      </c>
    </row>
    <row r="3175" spans="2:8" s="13" customFormat="1" hidden="1" x14ac:dyDescent="0.15">
      <c r="B3175" s="15">
        <v>133040</v>
      </c>
      <c r="C3175" s="16" t="s">
        <v>1891</v>
      </c>
      <c r="D3175" s="26">
        <v>43701</v>
      </c>
      <c r="E3175" s="16" t="s">
        <v>1497</v>
      </c>
      <c r="F3175" s="66">
        <v>0</v>
      </c>
      <c r="G3175" s="17"/>
      <c r="H3175" s="18">
        <f t="shared" si="49"/>
        <v>0</v>
      </c>
    </row>
    <row r="3176" spans="2:8" s="13" customFormat="1" hidden="1" x14ac:dyDescent="0.15">
      <c r="B3176" s="15">
        <v>133041</v>
      </c>
      <c r="C3176" s="16" t="s">
        <v>1892</v>
      </c>
      <c r="D3176" s="26">
        <v>43701</v>
      </c>
      <c r="E3176" s="16" t="s">
        <v>1497</v>
      </c>
      <c r="F3176" s="66">
        <v>0</v>
      </c>
      <c r="G3176" s="17"/>
      <c r="H3176" s="18">
        <f t="shared" si="49"/>
        <v>0</v>
      </c>
    </row>
    <row r="3177" spans="2:8" s="13" customFormat="1" hidden="1" x14ac:dyDescent="0.15">
      <c r="B3177" s="15">
        <v>133042</v>
      </c>
      <c r="C3177" s="16" t="s">
        <v>1893</v>
      </c>
      <c r="D3177" s="26">
        <v>43701</v>
      </c>
      <c r="E3177" s="16" t="s">
        <v>1497</v>
      </c>
      <c r="F3177" s="66">
        <v>0</v>
      </c>
      <c r="G3177" s="17"/>
      <c r="H3177" s="18">
        <f t="shared" si="49"/>
        <v>0</v>
      </c>
    </row>
    <row r="3178" spans="2:8" s="13" customFormat="1" hidden="1" x14ac:dyDescent="0.15">
      <c r="B3178" s="15">
        <v>133043</v>
      </c>
      <c r="C3178" s="16" t="s">
        <v>1894</v>
      </c>
      <c r="D3178" s="26">
        <v>43701</v>
      </c>
      <c r="E3178" s="16" t="s">
        <v>1497</v>
      </c>
      <c r="F3178" s="66">
        <v>0</v>
      </c>
      <c r="G3178" s="17"/>
      <c r="H3178" s="18">
        <f t="shared" si="49"/>
        <v>0</v>
      </c>
    </row>
    <row r="3179" spans="2:8" s="13" customFormat="1" hidden="1" x14ac:dyDescent="0.15">
      <c r="B3179" s="15">
        <v>133044</v>
      </c>
      <c r="C3179" s="16" t="s">
        <v>1895</v>
      </c>
      <c r="D3179" s="26">
        <v>43701</v>
      </c>
      <c r="E3179" s="16" t="s">
        <v>1497</v>
      </c>
      <c r="F3179" s="66">
        <v>11674780</v>
      </c>
      <c r="G3179" s="17"/>
      <c r="H3179" s="18">
        <f t="shared" si="49"/>
        <v>11674780</v>
      </c>
    </row>
    <row r="3180" spans="2:8" s="13" customFormat="1" hidden="1" x14ac:dyDescent="0.15">
      <c r="B3180" s="15">
        <v>133045</v>
      </c>
      <c r="C3180" s="16" t="s">
        <v>1896</v>
      </c>
      <c r="D3180" s="26">
        <v>43701</v>
      </c>
      <c r="E3180" s="16" t="s">
        <v>1497</v>
      </c>
      <c r="F3180" s="66">
        <v>0</v>
      </c>
      <c r="G3180" s="17"/>
      <c r="H3180" s="18">
        <f t="shared" si="49"/>
        <v>0</v>
      </c>
    </row>
    <row r="3181" spans="2:8" s="13" customFormat="1" hidden="1" x14ac:dyDescent="0.15">
      <c r="B3181" s="15">
        <v>133046</v>
      </c>
      <c r="C3181" s="16" t="s">
        <v>1897</v>
      </c>
      <c r="D3181" s="26">
        <v>43701</v>
      </c>
      <c r="E3181" s="16" t="s">
        <v>1497</v>
      </c>
      <c r="F3181" s="66">
        <v>3696120</v>
      </c>
      <c r="G3181" s="17"/>
      <c r="H3181" s="18">
        <f t="shared" si="49"/>
        <v>3696120</v>
      </c>
    </row>
    <row r="3182" spans="2:8" s="13" customFormat="1" hidden="1" x14ac:dyDescent="0.15">
      <c r="B3182" s="15">
        <v>133047</v>
      </c>
      <c r="C3182" s="16" t="s">
        <v>1898</v>
      </c>
      <c r="D3182" s="26">
        <v>43701</v>
      </c>
      <c r="E3182" s="16" t="s">
        <v>1497</v>
      </c>
      <c r="F3182" s="66">
        <v>0</v>
      </c>
      <c r="G3182" s="17"/>
      <c r="H3182" s="18">
        <f t="shared" si="49"/>
        <v>0</v>
      </c>
    </row>
    <row r="3183" spans="2:8" s="13" customFormat="1" hidden="1" x14ac:dyDescent="0.15">
      <c r="B3183" s="15">
        <v>133048</v>
      </c>
      <c r="C3183" s="16" t="s">
        <v>1899</v>
      </c>
      <c r="D3183" s="26">
        <v>43701</v>
      </c>
      <c r="E3183" s="16" t="s">
        <v>1497</v>
      </c>
      <c r="F3183" s="66">
        <v>0</v>
      </c>
      <c r="G3183" s="17"/>
      <c r="H3183" s="18">
        <f t="shared" si="49"/>
        <v>0</v>
      </c>
    </row>
    <row r="3184" spans="2:8" s="13" customFormat="1" hidden="1" x14ac:dyDescent="0.15">
      <c r="B3184" s="15">
        <v>133049</v>
      </c>
      <c r="C3184" s="16" t="s">
        <v>1900</v>
      </c>
      <c r="D3184" s="26">
        <v>43701</v>
      </c>
      <c r="E3184" s="16" t="s">
        <v>1497</v>
      </c>
      <c r="F3184" s="66">
        <v>11595500</v>
      </c>
      <c r="G3184" s="17"/>
      <c r="H3184" s="18">
        <f t="shared" si="49"/>
        <v>11595500</v>
      </c>
    </row>
    <row r="3185" spans="2:8" s="13" customFormat="1" hidden="1" x14ac:dyDescent="0.15">
      <c r="B3185" s="15">
        <v>133050</v>
      </c>
      <c r="C3185" s="16" t="s">
        <v>1901</v>
      </c>
      <c r="D3185" s="26">
        <v>43701</v>
      </c>
      <c r="E3185" s="16" t="s">
        <v>1497</v>
      </c>
      <c r="F3185" s="66">
        <v>1168800</v>
      </c>
      <c r="G3185" s="17"/>
      <c r="H3185" s="18">
        <f t="shared" si="49"/>
        <v>1168800</v>
      </c>
    </row>
    <row r="3186" spans="2:8" s="13" customFormat="1" hidden="1" x14ac:dyDescent="0.15">
      <c r="B3186" s="15">
        <v>133051</v>
      </c>
      <c r="C3186" s="16" t="s">
        <v>1902</v>
      </c>
      <c r="D3186" s="26">
        <v>43701</v>
      </c>
      <c r="E3186" s="16" t="s">
        <v>1497</v>
      </c>
      <c r="F3186" s="66">
        <v>292200</v>
      </c>
      <c r="G3186" s="17"/>
      <c r="H3186" s="18">
        <f t="shared" si="49"/>
        <v>292200</v>
      </c>
    </row>
    <row r="3187" spans="2:8" s="13" customFormat="1" hidden="1" x14ac:dyDescent="0.15">
      <c r="B3187" s="15">
        <v>133052</v>
      </c>
      <c r="C3187" s="16" t="s">
        <v>1903</v>
      </c>
      <c r="D3187" s="26">
        <v>43701</v>
      </c>
      <c r="E3187" s="16" t="s">
        <v>1497</v>
      </c>
      <c r="F3187" s="66">
        <v>379900</v>
      </c>
      <c r="G3187" s="17"/>
      <c r="H3187" s="18">
        <f t="shared" si="49"/>
        <v>379900</v>
      </c>
    </row>
    <row r="3188" spans="2:8" s="13" customFormat="1" hidden="1" x14ac:dyDescent="0.15">
      <c r="B3188" s="15">
        <v>133053</v>
      </c>
      <c r="C3188" s="16" t="s">
        <v>1904</v>
      </c>
      <c r="D3188" s="26">
        <v>43701</v>
      </c>
      <c r="E3188" s="16" t="s">
        <v>1497</v>
      </c>
      <c r="F3188" s="66">
        <v>1398800</v>
      </c>
      <c r="G3188" s="17"/>
      <c r="H3188" s="18">
        <f t="shared" si="49"/>
        <v>1398800</v>
      </c>
    </row>
    <row r="3189" spans="2:8" s="13" customFormat="1" hidden="1" x14ac:dyDescent="0.15">
      <c r="B3189" s="15">
        <v>133054</v>
      </c>
      <c r="C3189" s="16" t="s">
        <v>1905</v>
      </c>
      <c r="D3189" s="26">
        <v>43701</v>
      </c>
      <c r="E3189" s="16" t="s">
        <v>1497</v>
      </c>
      <c r="F3189" s="66">
        <v>349700</v>
      </c>
      <c r="G3189" s="17"/>
      <c r="H3189" s="18">
        <f t="shared" si="49"/>
        <v>349700</v>
      </c>
    </row>
    <row r="3190" spans="2:8" s="13" customFormat="1" hidden="1" x14ac:dyDescent="0.15">
      <c r="B3190" s="15">
        <v>133055</v>
      </c>
      <c r="C3190" s="16" t="s">
        <v>1906</v>
      </c>
      <c r="D3190" s="26">
        <v>43701</v>
      </c>
      <c r="E3190" s="16" t="s">
        <v>1497</v>
      </c>
      <c r="F3190" s="66">
        <v>454600</v>
      </c>
      <c r="G3190" s="17"/>
      <c r="H3190" s="18">
        <f t="shared" si="49"/>
        <v>454600</v>
      </c>
    </row>
    <row r="3191" spans="2:8" s="13" customFormat="1" hidden="1" x14ac:dyDescent="0.15">
      <c r="B3191" s="15">
        <v>133056</v>
      </c>
      <c r="C3191" s="16" t="s">
        <v>1907</v>
      </c>
      <c r="D3191" s="26">
        <v>43701</v>
      </c>
      <c r="E3191" s="16" t="s">
        <v>1497</v>
      </c>
      <c r="F3191" s="66">
        <v>1052700</v>
      </c>
      <c r="G3191" s="17"/>
      <c r="H3191" s="18">
        <f t="shared" si="49"/>
        <v>1052700</v>
      </c>
    </row>
    <row r="3192" spans="2:8" s="13" customFormat="1" hidden="1" x14ac:dyDescent="0.15">
      <c r="B3192" s="15">
        <v>133057</v>
      </c>
      <c r="C3192" s="16" t="s">
        <v>1908</v>
      </c>
      <c r="D3192" s="26">
        <v>43701</v>
      </c>
      <c r="E3192" s="16" t="s">
        <v>1497</v>
      </c>
      <c r="F3192" s="66">
        <v>421100</v>
      </c>
      <c r="G3192" s="17"/>
      <c r="H3192" s="18">
        <f t="shared" si="49"/>
        <v>421100</v>
      </c>
    </row>
    <row r="3193" spans="2:8" s="13" customFormat="1" hidden="1" x14ac:dyDescent="0.15">
      <c r="B3193" s="15">
        <v>133058</v>
      </c>
      <c r="C3193" s="16" t="s">
        <v>1909</v>
      </c>
      <c r="D3193" s="26">
        <v>43701</v>
      </c>
      <c r="E3193" s="16" t="s">
        <v>1497</v>
      </c>
      <c r="F3193" s="66">
        <v>505300</v>
      </c>
      <c r="G3193" s="17"/>
      <c r="H3193" s="18">
        <f t="shared" si="49"/>
        <v>505300</v>
      </c>
    </row>
    <row r="3194" spans="2:8" s="13" customFormat="1" hidden="1" x14ac:dyDescent="0.15">
      <c r="B3194" s="15">
        <v>133059</v>
      </c>
      <c r="C3194" s="16" t="s">
        <v>1910</v>
      </c>
      <c r="D3194" s="26">
        <v>43701</v>
      </c>
      <c r="E3194" s="16" t="s">
        <v>1497</v>
      </c>
      <c r="F3194" s="66">
        <v>1494600</v>
      </c>
      <c r="G3194" s="17"/>
      <c r="H3194" s="18">
        <f t="shared" si="49"/>
        <v>1494600</v>
      </c>
    </row>
    <row r="3195" spans="2:8" s="13" customFormat="1" hidden="1" x14ac:dyDescent="0.15">
      <c r="B3195" s="15">
        <v>133060</v>
      </c>
      <c r="C3195" s="16" t="s">
        <v>1911</v>
      </c>
      <c r="D3195" s="26">
        <v>43701</v>
      </c>
      <c r="E3195" s="16" t="s">
        <v>1497</v>
      </c>
      <c r="F3195" s="66">
        <v>597800</v>
      </c>
      <c r="G3195" s="17"/>
      <c r="H3195" s="18">
        <f t="shared" si="49"/>
        <v>597800</v>
      </c>
    </row>
    <row r="3196" spans="2:8" s="13" customFormat="1" hidden="1" x14ac:dyDescent="0.15">
      <c r="B3196" s="15">
        <v>133061</v>
      </c>
      <c r="C3196" s="16" t="s">
        <v>1912</v>
      </c>
      <c r="D3196" s="26">
        <v>43701</v>
      </c>
      <c r="E3196" s="16" t="s">
        <v>1497</v>
      </c>
      <c r="F3196" s="66">
        <v>717400</v>
      </c>
      <c r="G3196" s="17"/>
      <c r="H3196" s="18">
        <f t="shared" si="49"/>
        <v>717400</v>
      </c>
    </row>
    <row r="3197" spans="2:8" s="13" customFormat="1" hidden="1" x14ac:dyDescent="0.15">
      <c r="B3197" s="15">
        <v>133062</v>
      </c>
      <c r="C3197" s="16" t="s">
        <v>1913</v>
      </c>
      <c r="D3197" s="26">
        <v>43701</v>
      </c>
      <c r="E3197" s="16" t="s">
        <v>1497</v>
      </c>
      <c r="F3197" s="66">
        <v>10000000</v>
      </c>
      <c r="G3197" s="17"/>
      <c r="H3197" s="18">
        <f t="shared" si="49"/>
        <v>10000000</v>
      </c>
    </row>
    <row r="3198" spans="2:8" s="13" customFormat="1" hidden="1" x14ac:dyDescent="0.15">
      <c r="B3198" s="15">
        <v>133063</v>
      </c>
      <c r="C3198" s="16" t="s">
        <v>1914</v>
      </c>
      <c r="D3198" s="26">
        <v>43701</v>
      </c>
      <c r="E3198" s="16" t="s">
        <v>1497</v>
      </c>
      <c r="F3198" s="66">
        <v>800000</v>
      </c>
      <c r="G3198" s="17"/>
      <c r="H3198" s="18">
        <f t="shared" si="49"/>
        <v>800000</v>
      </c>
    </row>
    <row r="3199" spans="2:8" s="13" customFormat="1" hidden="1" x14ac:dyDescent="0.15">
      <c r="B3199" s="15">
        <v>133064</v>
      </c>
      <c r="C3199" s="16" t="s">
        <v>1915</v>
      </c>
      <c r="D3199" s="26">
        <v>43701</v>
      </c>
      <c r="E3199" s="16" t="s">
        <v>1497</v>
      </c>
      <c r="F3199" s="66">
        <v>700000</v>
      </c>
      <c r="G3199" s="17"/>
      <c r="H3199" s="18">
        <f t="shared" si="49"/>
        <v>700000</v>
      </c>
    </row>
    <row r="3200" spans="2:8" s="13" customFormat="1" hidden="1" x14ac:dyDescent="0.15">
      <c r="B3200" s="15">
        <v>133065</v>
      </c>
      <c r="C3200" s="16" t="s">
        <v>1916</v>
      </c>
      <c r="D3200" s="26">
        <v>43701</v>
      </c>
      <c r="E3200" s="16" t="s">
        <v>1497</v>
      </c>
      <c r="F3200" s="66">
        <v>1050000</v>
      </c>
      <c r="G3200" s="17"/>
      <c r="H3200" s="18">
        <f t="shared" si="49"/>
        <v>1050000</v>
      </c>
    </row>
    <row r="3201" spans="2:8" s="13" customFormat="1" hidden="1" x14ac:dyDescent="0.15">
      <c r="B3201" s="15">
        <v>133066</v>
      </c>
      <c r="C3201" s="16" t="s">
        <v>1917</v>
      </c>
      <c r="D3201" s="26">
        <v>43701</v>
      </c>
      <c r="E3201" s="16" t="s">
        <v>1497</v>
      </c>
      <c r="F3201" s="66">
        <v>6900000</v>
      </c>
      <c r="G3201" s="17"/>
      <c r="H3201" s="18">
        <f t="shared" si="49"/>
        <v>6900000</v>
      </c>
    </row>
    <row r="3202" spans="2:8" s="13" customFormat="1" hidden="1" x14ac:dyDescent="0.15">
      <c r="B3202" s="15">
        <v>133067</v>
      </c>
      <c r="C3202" s="16" t="s">
        <v>1918</v>
      </c>
      <c r="D3202" s="26">
        <v>43701</v>
      </c>
      <c r="E3202" s="16" t="s">
        <v>1497</v>
      </c>
      <c r="F3202" s="66">
        <v>0</v>
      </c>
      <c r="G3202" s="17"/>
      <c r="H3202" s="18">
        <f t="shared" si="49"/>
        <v>0</v>
      </c>
    </row>
    <row r="3203" spans="2:8" s="13" customFormat="1" hidden="1" x14ac:dyDescent="0.15">
      <c r="B3203" s="15">
        <v>133068</v>
      </c>
      <c r="C3203" s="16" t="s">
        <v>1919</v>
      </c>
      <c r="D3203" s="26">
        <v>43701</v>
      </c>
      <c r="E3203" s="16" t="s">
        <v>1497</v>
      </c>
      <c r="F3203" s="66">
        <v>0</v>
      </c>
      <c r="G3203" s="17"/>
      <c r="H3203" s="18">
        <f t="shared" si="49"/>
        <v>0</v>
      </c>
    </row>
    <row r="3204" spans="2:8" s="13" customFormat="1" hidden="1" x14ac:dyDescent="0.15">
      <c r="B3204" s="15">
        <v>133069</v>
      </c>
      <c r="C3204" s="16" t="s">
        <v>1920</v>
      </c>
      <c r="D3204" s="26">
        <v>43701</v>
      </c>
      <c r="E3204" s="16" t="s">
        <v>1497</v>
      </c>
      <c r="F3204" s="66">
        <v>0</v>
      </c>
      <c r="G3204" s="17"/>
      <c r="H3204" s="18">
        <f t="shared" si="49"/>
        <v>0</v>
      </c>
    </row>
    <row r="3205" spans="2:8" s="13" customFormat="1" hidden="1" x14ac:dyDescent="0.15">
      <c r="B3205" s="15">
        <v>133070</v>
      </c>
      <c r="C3205" s="16" t="s">
        <v>1921</v>
      </c>
      <c r="D3205" s="26">
        <v>43701</v>
      </c>
      <c r="E3205" s="16" t="s">
        <v>1497</v>
      </c>
      <c r="F3205" s="66">
        <v>50350</v>
      </c>
      <c r="G3205" s="17"/>
      <c r="H3205" s="18">
        <f t="shared" si="49"/>
        <v>50350</v>
      </c>
    </row>
    <row r="3206" spans="2:8" s="13" customFormat="1" hidden="1" x14ac:dyDescent="0.15">
      <c r="B3206" s="15">
        <v>133071</v>
      </c>
      <c r="C3206" s="16" t="s">
        <v>1922</v>
      </c>
      <c r="D3206" s="26">
        <v>43701</v>
      </c>
      <c r="E3206" s="16" t="s">
        <v>1497</v>
      </c>
      <c r="F3206" s="66">
        <v>0</v>
      </c>
      <c r="G3206" s="17"/>
      <c r="H3206" s="18">
        <f t="shared" si="49"/>
        <v>0</v>
      </c>
    </row>
    <row r="3207" spans="2:8" s="13" customFormat="1" hidden="1" x14ac:dyDescent="0.15">
      <c r="B3207" s="15">
        <v>133072</v>
      </c>
      <c r="C3207" s="16" t="s">
        <v>1923</v>
      </c>
      <c r="D3207" s="26">
        <v>43701</v>
      </c>
      <c r="E3207" s="16" t="s">
        <v>1497</v>
      </c>
      <c r="F3207" s="66">
        <v>0</v>
      </c>
      <c r="G3207" s="17"/>
      <c r="H3207" s="18">
        <f t="shared" si="49"/>
        <v>0</v>
      </c>
    </row>
    <row r="3208" spans="2:8" s="13" customFormat="1" hidden="1" x14ac:dyDescent="0.15">
      <c r="B3208" s="15">
        <v>133073</v>
      </c>
      <c r="C3208" s="16" t="s">
        <v>1924</v>
      </c>
      <c r="D3208" s="26">
        <v>43701</v>
      </c>
      <c r="E3208" s="16" t="s">
        <v>1497</v>
      </c>
      <c r="F3208" s="66">
        <v>0</v>
      </c>
      <c r="G3208" s="17"/>
      <c r="H3208" s="18">
        <f t="shared" si="49"/>
        <v>0</v>
      </c>
    </row>
    <row r="3209" spans="2:8" s="13" customFormat="1" hidden="1" x14ac:dyDescent="0.15">
      <c r="B3209" s="15">
        <v>133074</v>
      </c>
      <c r="C3209" s="16" t="s">
        <v>1925</v>
      </c>
      <c r="D3209" s="26">
        <v>43701</v>
      </c>
      <c r="E3209" s="16" t="s">
        <v>1497</v>
      </c>
      <c r="F3209" s="66">
        <v>0</v>
      </c>
      <c r="G3209" s="17"/>
      <c r="H3209" s="18">
        <f t="shared" si="49"/>
        <v>0</v>
      </c>
    </row>
    <row r="3210" spans="2:8" s="13" customFormat="1" hidden="1" x14ac:dyDescent="0.15">
      <c r="B3210" s="15">
        <v>133075</v>
      </c>
      <c r="C3210" s="16" t="s">
        <v>1926</v>
      </c>
      <c r="D3210" s="26">
        <v>43701</v>
      </c>
      <c r="E3210" s="16" t="s">
        <v>1497</v>
      </c>
      <c r="F3210" s="66">
        <v>0</v>
      </c>
      <c r="G3210" s="17"/>
      <c r="H3210" s="18">
        <f t="shared" si="49"/>
        <v>0</v>
      </c>
    </row>
    <row r="3211" spans="2:8" s="13" customFormat="1" hidden="1" x14ac:dyDescent="0.15">
      <c r="B3211" s="15">
        <v>133076</v>
      </c>
      <c r="C3211" s="16" t="s">
        <v>1927</v>
      </c>
      <c r="D3211" s="26">
        <v>43701</v>
      </c>
      <c r="E3211" s="16" t="s">
        <v>1497</v>
      </c>
      <c r="F3211" s="66">
        <v>171000</v>
      </c>
      <c r="G3211" s="17"/>
      <c r="H3211" s="18">
        <f t="shared" si="49"/>
        <v>171000</v>
      </c>
    </row>
    <row r="3212" spans="2:8" s="13" customFormat="1" hidden="1" x14ac:dyDescent="0.15">
      <c r="B3212" s="15">
        <v>133077</v>
      </c>
      <c r="C3212" s="16" t="s">
        <v>1928</v>
      </c>
      <c r="D3212" s="26">
        <v>43701</v>
      </c>
      <c r="E3212" s="16" t="s">
        <v>1497</v>
      </c>
      <c r="F3212" s="66">
        <v>9537500</v>
      </c>
      <c r="G3212" s="17"/>
      <c r="H3212" s="18">
        <f t="shared" si="49"/>
        <v>9537500</v>
      </c>
    </row>
    <row r="3213" spans="2:8" s="13" customFormat="1" hidden="1" x14ac:dyDescent="0.15">
      <c r="B3213" s="15">
        <v>133078</v>
      </c>
      <c r="C3213" s="16" t="s">
        <v>1929</v>
      </c>
      <c r="D3213" s="26">
        <v>43701</v>
      </c>
      <c r="E3213" s="16" t="s">
        <v>1497</v>
      </c>
      <c r="F3213" s="66">
        <v>0</v>
      </c>
      <c r="G3213" s="17"/>
      <c r="H3213" s="18">
        <f t="shared" si="49"/>
        <v>0</v>
      </c>
    </row>
    <row r="3214" spans="2:8" s="13" customFormat="1" hidden="1" x14ac:dyDescent="0.15">
      <c r="B3214" s="15">
        <v>133079</v>
      </c>
      <c r="C3214" s="16" t="s">
        <v>1930</v>
      </c>
      <c r="D3214" s="26">
        <v>43701</v>
      </c>
      <c r="E3214" s="16" t="s">
        <v>1497</v>
      </c>
      <c r="F3214" s="66">
        <v>0</v>
      </c>
      <c r="G3214" s="17"/>
      <c r="H3214" s="18">
        <f t="shared" si="49"/>
        <v>0</v>
      </c>
    </row>
    <row r="3215" spans="2:8" s="13" customFormat="1" hidden="1" x14ac:dyDescent="0.15">
      <c r="B3215" s="15">
        <v>133080</v>
      </c>
      <c r="C3215" s="16" t="s">
        <v>1931</v>
      </c>
      <c r="D3215" s="26">
        <v>43701</v>
      </c>
      <c r="E3215" s="16" t="s">
        <v>1497</v>
      </c>
      <c r="F3215" s="66">
        <v>0</v>
      </c>
      <c r="G3215" s="17"/>
      <c r="H3215" s="18">
        <f t="shared" si="49"/>
        <v>0</v>
      </c>
    </row>
    <row r="3216" spans="2:8" s="13" customFormat="1" hidden="1" x14ac:dyDescent="0.15">
      <c r="B3216" s="15">
        <v>133081</v>
      </c>
      <c r="C3216" s="16" t="s">
        <v>1932</v>
      </c>
      <c r="D3216" s="26">
        <v>43701</v>
      </c>
      <c r="E3216" s="16" t="s">
        <v>1497</v>
      </c>
      <c r="F3216" s="66">
        <v>1045000</v>
      </c>
      <c r="G3216" s="17"/>
      <c r="H3216" s="18">
        <f t="shared" si="49"/>
        <v>1045000</v>
      </c>
    </row>
    <row r="3217" spans="2:8" s="13" customFormat="1" hidden="1" x14ac:dyDescent="0.15">
      <c r="B3217" s="15">
        <v>133082</v>
      </c>
      <c r="C3217" s="16" t="s">
        <v>1933</v>
      </c>
      <c r="D3217" s="26">
        <v>43701</v>
      </c>
      <c r="E3217" s="16" t="s">
        <v>1497</v>
      </c>
      <c r="F3217" s="66">
        <v>0</v>
      </c>
      <c r="G3217" s="17"/>
      <c r="H3217" s="18">
        <f t="shared" si="49"/>
        <v>0</v>
      </c>
    </row>
    <row r="3218" spans="2:8" s="13" customFormat="1" hidden="1" x14ac:dyDescent="0.15">
      <c r="B3218" s="15">
        <v>133083</v>
      </c>
      <c r="C3218" s="16" t="s">
        <v>1934</v>
      </c>
      <c r="D3218" s="26">
        <v>43701</v>
      </c>
      <c r="E3218" s="16" t="s">
        <v>1497</v>
      </c>
      <c r="F3218" s="66">
        <v>0</v>
      </c>
      <c r="G3218" s="17"/>
      <c r="H3218" s="18">
        <f t="shared" si="49"/>
        <v>0</v>
      </c>
    </row>
    <row r="3219" spans="2:8" s="13" customFormat="1" hidden="1" x14ac:dyDescent="0.15">
      <c r="B3219" s="15">
        <v>133084</v>
      </c>
      <c r="C3219" s="16" t="s">
        <v>1935</v>
      </c>
      <c r="D3219" s="26">
        <v>43701</v>
      </c>
      <c r="E3219" s="16" t="s">
        <v>1497</v>
      </c>
      <c r="F3219" s="66">
        <v>0</v>
      </c>
      <c r="G3219" s="17"/>
      <c r="H3219" s="18">
        <f t="shared" si="49"/>
        <v>0</v>
      </c>
    </row>
    <row r="3220" spans="2:8" s="13" customFormat="1" hidden="1" x14ac:dyDescent="0.15">
      <c r="B3220" s="15">
        <v>133085</v>
      </c>
      <c r="C3220" s="16" t="s">
        <v>1936</v>
      </c>
      <c r="D3220" s="26">
        <v>43701</v>
      </c>
      <c r="E3220" s="16" t="s">
        <v>1497</v>
      </c>
      <c r="F3220" s="66">
        <v>0</v>
      </c>
      <c r="G3220" s="17"/>
      <c r="H3220" s="18">
        <f t="shared" si="49"/>
        <v>0</v>
      </c>
    </row>
    <row r="3221" spans="2:8" s="13" customFormat="1" hidden="1" x14ac:dyDescent="0.15">
      <c r="B3221" s="15">
        <v>133086</v>
      </c>
      <c r="C3221" s="16" t="s">
        <v>1937</v>
      </c>
      <c r="D3221" s="26">
        <v>43701</v>
      </c>
      <c r="E3221" s="16" t="s">
        <v>1497</v>
      </c>
      <c r="F3221" s="66">
        <v>0</v>
      </c>
      <c r="G3221" s="17"/>
      <c r="H3221" s="18">
        <f t="shared" si="49"/>
        <v>0</v>
      </c>
    </row>
    <row r="3222" spans="2:8" s="13" customFormat="1" hidden="1" x14ac:dyDescent="0.15">
      <c r="B3222" s="15">
        <v>133087</v>
      </c>
      <c r="C3222" s="16" t="s">
        <v>1938</v>
      </c>
      <c r="D3222" s="26">
        <v>43701</v>
      </c>
      <c r="E3222" s="16" t="s">
        <v>1497</v>
      </c>
      <c r="F3222" s="66">
        <v>0</v>
      </c>
      <c r="G3222" s="17"/>
      <c r="H3222" s="18">
        <f t="shared" si="49"/>
        <v>0</v>
      </c>
    </row>
    <row r="3223" spans="2:8" s="13" customFormat="1" hidden="1" x14ac:dyDescent="0.15">
      <c r="B3223" s="15">
        <v>133088</v>
      </c>
      <c r="C3223" s="16" t="s">
        <v>1939</v>
      </c>
      <c r="D3223" s="26">
        <v>43701</v>
      </c>
      <c r="E3223" s="16" t="s">
        <v>1497</v>
      </c>
      <c r="F3223" s="66">
        <v>0</v>
      </c>
      <c r="G3223" s="17"/>
      <c r="H3223" s="18">
        <f t="shared" si="49"/>
        <v>0</v>
      </c>
    </row>
    <row r="3224" spans="2:8" s="13" customFormat="1" hidden="1" x14ac:dyDescent="0.15">
      <c r="B3224" s="15">
        <v>133089</v>
      </c>
      <c r="C3224" s="16" t="s">
        <v>1940</v>
      </c>
      <c r="D3224" s="26">
        <v>43701</v>
      </c>
      <c r="E3224" s="16" t="s">
        <v>1497</v>
      </c>
      <c r="F3224" s="66">
        <v>9500000</v>
      </c>
      <c r="G3224" s="17"/>
      <c r="H3224" s="18">
        <f t="shared" si="49"/>
        <v>9500000</v>
      </c>
    </row>
    <row r="3225" spans="2:8" s="13" customFormat="1" hidden="1" x14ac:dyDescent="0.15">
      <c r="B3225" s="15">
        <v>133090</v>
      </c>
      <c r="C3225" s="16" t="s">
        <v>1941</v>
      </c>
      <c r="D3225" s="26">
        <v>43701</v>
      </c>
      <c r="E3225" s="16" t="s">
        <v>1497</v>
      </c>
      <c r="F3225" s="66">
        <v>0</v>
      </c>
      <c r="G3225" s="17"/>
      <c r="H3225" s="18">
        <f t="shared" si="49"/>
        <v>0</v>
      </c>
    </row>
    <row r="3226" spans="2:8" s="13" customFormat="1" hidden="1" x14ac:dyDescent="0.15">
      <c r="B3226" s="15">
        <v>133091</v>
      </c>
      <c r="C3226" s="16" t="s">
        <v>1942</v>
      </c>
      <c r="D3226" s="26">
        <v>43701</v>
      </c>
      <c r="E3226" s="16" t="s">
        <v>1497</v>
      </c>
      <c r="F3226" s="66">
        <v>1500000</v>
      </c>
      <c r="G3226" s="17"/>
      <c r="H3226" s="18">
        <f t="shared" si="49"/>
        <v>1500000</v>
      </c>
    </row>
    <row r="3227" spans="2:8" s="13" customFormat="1" hidden="1" x14ac:dyDescent="0.15">
      <c r="B3227" s="15">
        <v>133092</v>
      </c>
      <c r="C3227" s="16" t="s">
        <v>1943</v>
      </c>
      <c r="D3227" s="26">
        <v>43701</v>
      </c>
      <c r="E3227" s="16" t="s">
        <v>1497</v>
      </c>
      <c r="F3227" s="66">
        <v>0</v>
      </c>
      <c r="G3227" s="17"/>
      <c r="H3227" s="18">
        <f t="shared" si="49"/>
        <v>0</v>
      </c>
    </row>
    <row r="3228" spans="2:8" s="13" customFormat="1" hidden="1" x14ac:dyDescent="0.15">
      <c r="B3228" s="15">
        <v>133093</v>
      </c>
      <c r="C3228" s="16" t="s">
        <v>1944</v>
      </c>
      <c r="D3228" s="26">
        <v>43701</v>
      </c>
      <c r="E3228" s="16" t="s">
        <v>1497</v>
      </c>
      <c r="F3228" s="66">
        <v>0</v>
      </c>
      <c r="G3228" s="17"/>
      <c r="H3228" s="18">
        <f t="shared" si="49"/>
        <v>0</v>
      </c>
    </row>
    <row r="3229" spans="2:8" s="13" customFormat="1" hidden="1" x14ac:dyDescent="0.15">
      <c r="B3229" s="15">
        <v>133094</v>
      </c>
      <c r="C3229" s="16" t="s">
        <v>1945</v>
      </c>
      <c r="D3229" s="26">
        <v>43701</v>
      </c>
      <c r="E3229" s="16" t="s">
        <v>1497</v>
      </c>
      <c r="F3229" s="66">
        <v>85000</v>
      </c>
      <c r="G3229" s="17"/>
      <c r="H3229" s="18">
        <f t="shared" si="49"/>
        <v>85000</v>
      </c>
    </row>
    <row r="3230" spans="2:8" s="13" customFormat="1" hidden="1" x14ac:dyDescent="0.15">
      <c r="B3230" s="15">
        <v>133095</v>
      </c>
      <c r="C3230" s="16" t="s">
        <v>1946</v>
      </c>
      <c r="D3230" s="26">
        <v>43701</v>
      </c>
      <c r="E3230" s="16" t="s">
        <v>1497</v>
      </c>
      <c r="F3230" s="66">
        <v>0</v>
      </c>
      <c r="G3230" s="17"/>
      <c r="H3230" s="18">
        <f t="shared" si="49"/>
        <v>0</v>
      </c>
    </row>
    <row r="3231" spans="2:8" s="13" customFormat="1" hidden="1" x14ac:dyDescent="0.15">
      <c r="B3231" s="15">
        <v>133096</v>
      </c>
      <c r="C3231" s="16" t="s">
        <v>1947</v>
      </c>
      <c r="D3231" s="26">
        <v>43701</v>
      </c>
      <c r="E3231" s="16" t="s">
        <v>1497</v>
      </c>
      <c r="F3231" s="66">
        <v>0</v>
      </c>
      <c r="G3231" s="17"/>
      <c r="H3231" s="18">
        <f t="shared" si="49"/>
        <v>0</v>
      </c>
    </row>
    <row r="3232" spans="2:8" s="13" customFormat="1" hidden="1" x14ac:dyDescent="0.15">
      <c r="B3232" s="15">
        <v>133097</v>
      </c>
      <c r="C3232" s="16" t="s">
        <v>1948</v>
      </c>
      <c r="D3232" s="26">
        <v>43701</v>
      </c>
      <c r="E3232" s="16" t="s">
        <v>1497</v>
      </c>
      <c r="F3232" s="66">
        <v>0</v>
      </c>
      <c r="G3232" s="17"/>
      <c r="H3232" s="18">
        <f t="shared" ref="H3232:H3295" si="50">F3232+G3232</f>
        <v>0</v>
      </c>
    </row>
    <row r="3233" spans="2:8" s="13" customFormat="1" hidden="1" x14ac:dyDescent="0.15">
      <c r="B3233" s="15">
        <v>133098</v>
      </c>
      <c r="C3233" s="16" t="s">
        <v>1949</v>
      </c>
      <c r="D3233" s="26">
        <v>43701</v>
      </c>
      <c r="E3233" s="16" t="s">
        <v>1497</v>
      </c>
      <c r="F3233" s="66">
        <v>0</v>
      </c>
      <c r="G3233" s="17"/>
      <c r="H3233" s="18">
        <f t="shared" si="50"/>
        <v>0</v>
      </c>
    </row>
    <row r="3234" spans="2:8" s="13" customFormat="1" hidden="1" x14ac:dyDescent="0.15">
      <c r="B3234" s="15">
        <v>133099</v>
      </c>
      <c r="C3234" s="16" t="s">
        <v>1950</v>
      </c>
      <c r="D3234" s="26">
        <v>43701</v>
      </c>
      <c r="E3234" s="16" t="s">
        <v>1497</v>
      </c>
      <c r="F3234" s="66">
        <v>0</v>
      </c>
      <c r="G3234" s="17"/>
      <c r="H3234" s="18">
        <f t="shared" si="50"/>
        <v>0</v>
      </c>
    </row>
    <row r="3235" spans="2:8" s="13" customFormat="1" hidden="1" x14ac:dyDescent="0.15">
      <c r="B3235" s="15">
        <v>133100</v>
      </c>
      <c r="C3235" s="16" t="s">
        <v>1951</v>
      </c>
      <c r="D3235" s="26">
        <v>43701</v>
      </c>
      <c r="E3235" s="16" t="s">
        <v>1497</v>
      </c>
      <c r="F3235" s="66">
        <v>0</v>
      </c>
      <c r="G3235" s="17"/>
      <c r="H3235" s="18">
        <f t="shared" si="50"/>
        <v>0</v>
      </c>
    </row>
    <row r="3236" spans="2:8" s="13" customFormat="1" hidden="1" x14ac:dyDescent="0.15">
      <c r="B3236" s="15">
        <v>133101</v>
      </c>
      <c r="C3236" s="16" t="s">
        <v>1952</v>
      </c>
      <c r="D3236" s="26">
        <v>43701</v>
      </c>
      <c r="E3236" s="16" t="s">
        <v>1497</v>
      </c>
      <c r="F3236" s="66">
        <v>0</v>
      </c>
      <c r="G3236" s="17"/>
      <c r="H3236" s="18">
        <f t="shared" si="50"/>
        <v>0</v>
      </c>
    </row>
    <row r="3237" spans="2:8" s="13" customFormat="1" hidden="1" x14ac:dyDescent="0.15">
      <c r="B3237" s="15">
        <v>133102</v>
      </c>
      <c r="C3237" s="16" t="s">
        <v>1953</v>
      </c>
      <c r="D3237" s="26">
        <v>43701</v>
      </c>
      <c r="E3237" s="16" t="s">
        <v>1497</v>
      </c>
      <c r="F3237" s="66">
        <v>0</v>
      </c>
      <c r="G3237" s="17"/>
      <c r="H3237" s="18">
        <f t="shared" si="50"/>
        <v>0</v>
      </c>
    </row>
    <row r="3238" spans="2:8" s="13" customFormat="1" hidden="1" x14ac:dyDescent="0.15">
      <c r="B3238" s="15">
        <v>133103</v>
      </c>
      <c r="C3238" s="16" t="s">
        <v>1954</v>
      </c>
      <c r="D3238" s="26">
        <v>43701</v>
      </c>
      <c r="E3238" s="16" t="s">
        <v>1497</v>
      </c>
      <c r="F3238" s="66">
        <v>0</v>
      </c>
      <c r="G3238" s="17"/>
      <c r="H3238" s="18">
        <f t="shared" si="50"/>
        <v>0</v>
      </c>
    </row>
    <row r="3239" spans="2:8" s="13" customFormat="1" hidden="1" x14ac:dyDescent="0.15">
      <c r="B3239" s="15">
        <v>133104</v>
      </c>
      <c r="C3239" s="16" t="s">
        <v>1955</v>
      </c>
      <c r="D3239" s="26">
        <v>43701</v>
      </c>
      <c r="E3239" s="16" t="s">
        <v>1497</v>
      </c>
      <c r="F3239" s="66">
        <v>38925</v>
      </c>
      <c r="G3239" s="17"/>
      <c r="H3239" s="18">
        <f t="shared" si="50"/>
        <v>38925</v>
      </c>
    </row>
    <row r="3240" spans="2:8" s="13" customFormat="1" hidden="1" x14ac:dyDescent="0.15">
      <c r="B3240" s="15">
        <v>133105</v>
      </c>
      <c r="C3240" s="16" t="s">
        <v>1956</v>
      </c>
      <c r="D3240" s="26">
        <v>43701</v>
      </c>
      <c r="E3240" s="16" t="s">
        <v>1497</v>
      </c>
      <c r="F3240" s="66">
        <v>200870</v>
      </c>
      <c r="G3240" s="17"/>
      <c r="H3240" s="18">
        <f t="shared" si="50"/>
        <v>200870</v>
      </c>
    </row>
    <row r="3241" spans="2:8" s="13" customFormat="1" hidden="1" x14ac:dyDescent="0.15">
      <c r="B3241" s="15">
        <v>133106</v>
      </c>
      <c r="C3241" s="16" t="s">
        <v>1957</v>
      </c>
      <c r="D3241" s="26">
        <v>43701</v>
      </c>
      <c r="E3241" s="16" t="s">
        <v>1497</v>
      </c>
      <c r="F3241" s="66">
        <v>0</v>
      </c>
      <c r="G3241" s="17"/>
      <c r="H3241" s="18">
        <f t="shared" si="50"/>
        <v>0</v>
      </c>
    </row>
    <row r="3242" spans="2:8" s="13" customFormat="1" hidden="1" x14ac:dyDescent="0.15">
      <c r="B3242" s="15">
        <v>133107</v>
      </c>
      <c r="C3242" s="16" t="s">
        <v>1958</v>
      </c>
      <c r="D3242" s="26">
        <v>43701</v>
      </c>
      <c r="E3242" s="16" t="s">
        <v>1497</v>
      </c>
      <c r="F3242" s="66">
        <v>0</v>
      </c>
      <c r="G3242" s="17"/>
      <c r="H3242" s="18">
        <f t="shared" si="50"/>
        <v>0</v>
      </c>
    </row>
    <row r="3243" spans="2:8" s="13" customFormat="1" hidden="1" x14ac:dyDescent="0.15">
      <c r="B3243" s="15">
        <v>133108</v>
      </c>
      <c r="C3243" s="16" t="s">
        <v>1959</v>
      </c>
      <c r="D3243" s="26">
        <v>43701</v>
      </c>
      <c r="E3243" s="16" t="s">
        <v>1497</v>
      </c>
      <c r="F3243" s="66">
        <v>0</v>
      </c>
      <c r="G3243" s="17"/>
      <c r="H3243" s="18">
        <f t="shared" si="50"/>
        <v>0</v>
      </c>
    </row>
    <row r="3244" spans="2:8" s="13" customFormat="1" hidden="1" x14ac:dyDescent="0.15">
      <c r="B3244" s="15">
        <v>133109</v>
      </c>
      <c r="C3244" s="16" t="s">
        <v>1960</v>
      </c>
      <c r="D3244" s="26">
        <v>43701</v>
      </c>
      <c r="E3244" s="16" t="s">
        <v>1497</v>
      </c>
      <c r="F3244" s="66">
        <v>0</v>
      </c>
      <c r="G3244" s="17"/>
      <c r="H3244" s="18">
        <f t="shared" si="50"/>
        <v>0</v>
      </c>
    </row>
    <row r="3245" spans="2:8" s="13" customFormat="1" hidden="1" x14ac:dyDescent="0.15">
      <c r="B3245" s="15">
        <v>133110</v>
      </c>
      <c r="C3245" s="16" t="s">
        <v>1961</v>
      </c>
      <c r="D3245" s="26">
        <v>43701</v>
      </c>
      <c r="E3245" s="16" t="s">
        <v>1497</v>
      </c>
      <c r="F3245" s="66">
        <v>0</v>
      </c>
      <c r="G3245" s="17"/>
      <c r="H3245" s="18">
        <f t="shared" si="50"/>
        <v>0</v>
      </c>
    </row>
    <row r="3246" spans="2:8" s="13" customFormat="1" hidden="1" x14ac:dyDescent="0.15">
      <c r="B3246" s="15">
        <v>133111</v>
      </c>
      <c r="C3246" s="16" t="s">
        <v>1962</v>
      </c>
      <c r="D3246" s="26">
        <v>43701</v>
      </c>
      <c r="E3246" s="16" t="s">
        <v>1497</v>
      </c>
      <c r="F3246" s="66">
        <v>0</v>
      </c>
      <c r="G3246" s="17"/>
      <c r="H3246" s="18">
        <f t="shared" si="50"/>
        <v>0</v>
      </c>
    </row>
    <row r="3247" spans="2:8" s="13" customFormat="1" hidden="1" x14ac:dyDescent="0.15">
      <c r="B3247" s="15">
        <v>133112</v>
      </c>
      <c r="C3247" s="16" t="s">
        <v>1963</v>
      </c>
      <c r="D3247" s="26">
        <v>43701</v>
      </c>
      <c r="E3247" s="16" t="s">
        <v>1497</v>
      </c>
      <c r="F3247" s="66">
        <v>0</v>
      </c>
      <c r="G3247" s="17"/>
      <c r="H3247" s="18">
        <f t="shared" si="50"/>
        <v>0</v>
      </c>
    </row>
    <row r="3248" spans="2:8" s="13" customFormat="1" hidden="1" x14ac:dyDescent="0.15">
      <c r="B3248" s="15">
        <v>133113</v>
      </c>
      <c r="C3248" s="16" t="s">
        <v>1964</v>
      </c>
      <c r="D3248" s="26">
        <v>43701</v>
      </c>
      <c r="E3248" s="16" t="s">
        <v>1497</v>
      </c>
      <c r="F3248" s="66">
        <v>0</v>
      </c>
      <c r="G3248" s="17"/>
      <c r="H3248" s="18">
        <f t="shared" si="50"/>
        <v>0</v>
      </c>
    </row>
    <row r="3249" spans="2:8" s="13" customFormat="1" hidden="1" x14ac:dyDescent="0.15">
      <c r="B3249" s="15">
        <v>133114</v>
      </c>
      <c r="C3249" s="16" t="s">
        <v>1965</v>
      </c>
      <c r="D3249" s="26">
        <v>43701</v>
      </c>
      <c r="E3249" s="16" t="s">
        <v>1497</v>
      </c>
      <c r="F3249" s="66">
        <v>510000</v>
      </c>
      <c r="G3249" s="17"/>
      <c r="H3249" s="18">
        <f t="shared" si="50"/>
        <v>510000</v>
      </c>
    </row>
    <row r="3250" spans="2:8" s="13" customFormat="1" hidden="1" x14ac:dyDescent="0.15">
      <c r="B3250" s="15">
        <v>133115</v>
      </c>
      <c r="C3250" s="16" t="s">
        <v>1966</v>
      </c>
      <c r="D3250" s="26">
        <v>43701</v>
      </c>
      <c r="E3250" s="16" t="s">
        <v>1497</v>
      </c>
      <c r="F3250" s="66">
        <v>0</v>
      </c>
      <c r="G3250" s="17"/>
      <c r="H3250" s="18">
        <f t="shared" si="50"/>
        <v>0</v>
      </c>
    </row>
    <row r="3251" spans="2:8" s="13" customFormat="1" hidden="1" x14ac:dyDescent="0.15">
      <c r="B3251" s="15">
        <v>133116</v>
      </c>
      <c r="C3251" s="16" t="s">
        <v>1967</v>
      </c>
      <c r="D3251" s="26">
        <v>43701</v>
      </c>
      <c r="E3251" s="16" t="s">
        <v>1497</v>
      </c>
      <c r="F3251" s="66">
        <v>0</v>
      </c>
      <c r="G3251" s="17"/>
      <c r="H3251" s="18">
        <f t="shared" si="50"/>
        <v>0</v>
      </c>
    </row>
    <row r="3252" spans="2:8" s="13" customFormat="1" hidden="1" x14ac:dyDescent="0.15">
      <c r="B3252" s="15">
        <v>133117</v>
      </c>
      <c r="C3252" s="16" t="s">
        <v>1968</v>
      </c>
      <c r="D3252" s="26">
        <v>43701</v>
      </c>
      <c r="E3252" s="16" t="s">
        <v>1497</v>
      </c>
      <c r="F3252" s="66">
        <v>0</v>
      </c>
      <c r="G3252" s="17"/>
      <c r="H3252" s="18">
        <f t="shared" si="50"/>
        <v>0</v>
      </c>
    </row>
    <row r="3253" spans="2:8" s="13" customFormat="1" hidden="1" x14ac:dyDescent="0.15">
      <c r="B3253" s="15">
        <v>133118</v>
      </c>
      <c r="C3253" s="16" t="s">
        <v>1969</v>
      </c>
      <c r="D3253" s="26">
        <v>43701</v>
      </c>
      <c r="E3253" s="16" t="s">
        <v>1497</v>
      </c>
      <c r="F3253" s="66">
        <v>7175000</v>
      </c>
      <c r="G3253" s="17"/>
      <c r="H3253" s="18">
        <f t="shared" si="50"/>
        <v>7175000</v>
      </c>
    </row>
    <row r="3254" spans="2:8" s="13" customFormat="1" hidden="1" x14ac:dyDescent="0.15">
      <c r="B3254" s="15">
        <v>133119</v>
      </c>
      <c r="C3254" s="16" t="s">
        <v>1970</v>
      </c>
      <c r="D3254" s="26">
        <v>43701</v>
      </c>
      <c r="E3254" s="16" t="s">
        <v>1497</v>
      </c>
      <c r="F3254" s="66">
        <v>2940000</v>
      </c>
      <c r="G3254" s="17"/>
      <c r="H3254" s="18">
        <f t="shared" si="50"/>
        <v>2940000</v>
      </c>
    </row>
    <row r="3255" spans="2:8" s="13" customFormat="1" hidden="1" x14ac:dyDescent="0.15">
      <c r="B3255" s="15">
        <v>133120</v>
      </c>
      <c r="C3255" s="16" t="s">
        <v>1971</v>
      </c>
      <c r="D3255" s="26">
        <v>43701</v>
      </c>
      <c r="E3255" s="16" t="s">
        <v>1497</v>
      </c>
      <c r="F3255" s="66">
        <v>1400000</v>
      </c>
      <c r="G3255" s="17"/>
      <c r="H3255" s="18">
        <f t="shared" si="50"/>
        <v>1400000</v>
      </c>
    </row>
    <row r="3256" spans="2:8" s="13" customFormat="1" hidden="1" x14ac:dyDescent="0.15">
      <c r="B3256" s="15">
        <v>133121</v>
      </c>
      <c r="C3256" s="16" t="s">
        <v>1972</v>
      </c>
      <c r="D3256" s="26">
        <v>43701</v>
      </c>
      <c r="E3256" s="16" t="s">
        <v>1497</v>
      </c>
      <c r="F3256" s="66">
        <v>880000</v>
      </c>
      <c r="G3256" s="17"/>
      <c r="H3256" s="18">
        <f t="shared" si="50"/>
        <v>880000</v>
      </c>
    </row>
    <row r="3257" spans="2:8" s="13" customFormat="1" hidden="1" x14ac:dyDescent="0.15">
      <c r="B3257" s="15">
        <v>133122</v>
      </c>
      <c r="C3257" s="16" t="s">
        <v>1973</v>
      </c>
      <c r="D3257" s="26">
        <v>43701</v>
      </c>
      <c r="E3257" s="16" t="s">
        <v>1497</v>
      </c>
      <c r="F3257" s="66">
        <v>29400000</v>
      </c>
      <c r="G3257" s="17"/>
      <c r="H3257" s="18">
        <f t="shared" si="50"/>
        <v>29400000</v>
      </c>
    </row>
    <row r="3258" spans="2:8" s="13" customFormat="1" hidden="1" x14ac:dyDescent="0.15">
      <c r="B3258" s="15">
        <v>133123</v>
      </c>
      <c r="C3258" s="16" t="s">
        <v>1974</v>
      </c>
      <c r="D3258" s="26">
        <v>43701</v>
      </c>
      <c r="E3258" s="16" t="s">
        <v>1497</v>
      </c>
      <c r="F3258" s="66">
        <v>0</v>
      </c>
      <c r="G3258" s="17"/>
      <c r="H3258" s="18">
        <f t="shared" si="50"/>
        <v>0</v>
      </c>
    </row>
    <row r="3259" spans="2:8" s="13" customFormat="1" hidden="1" x14ac:dyDescent="0.15">
      <c r="B3259" s="15">
        <v>133124</v>
      </c>
      <c r="C3259" s="16" t="s">
        <v>1975</v>
      </c>
      <c r="D3259" s="26">
        <v>43701</v>
      </c>
      <c r="E3259" s="16" t="s">
        <v>1497</v>
      </c>
      <c r="F3259" s="66">
        <v>0</v>
      </c>
      <c r="G3259" s="17"/>
      <c r="H3259" s="18">
        <f t="shared" si="50"/>
        <v>0</v>
      </c>
    </row>
    <row r="3260" spans="2:8" s="13" customFormat="1" hidden="1" x14ac:dyDescent="0.15">
      <c r="B3260" s="15">
        <v>133125</v>
      </c>
      <c r="C3260" s="16" t="s">
        <v>1976</v>
      </c>
      <c r="D3260" s="26">
        <v>43701</v>
      </c>
      <c r="E3260" s="16" t="s">
        <v>1497</v>
      </c>
      <c r="F3260" s="66">
        <v>0</v>
      </c>
      <c r="G3260" s="17"/>
      <c r="H3260" s="18">
        <f t="shared" si="50"/>
        <v>0</v>
      </c>
    </row>
    <row r="3261" spans="2:8" s="13" customFormat="1" hidden="1" x14ac:dyDescent="0.15">
      <c r="B3261" s="15">
        <v>133126</v>
      </c>
      <c r="C3261" s="16" t="s">
        <v>1977</v>
      </c>
      <c r="D3261" s="26">
        <v>43701</v>
      </c>
      <c r="E3261" s="16" t="s">
        <v>1497</v>
      </c>
      <c r="F3261" s="66">
        <v>0</v>
      </c>
      <c r="G3261" s="17"/>
      <c r="H3261" s="18">
        <f t="shared" si="50"/>
        <v>0</v>
      </c>
    </row>
    <row r="3262" spans="2:8" s="13" customFormat="1" hidden="1" x14ac:dyDescent="0.15">
      <c r="B3262" s="15">
        <v>133127</v>
      </c>
      <c r="C3262" s="16" t="s">
        <v>1978</v>
      </c>
      <c r="D3262" s="26">
        <v>43701</v>
      </c>
      <c r="E3262" s="16" t="s">
        <v>1497</v>
      </c>
      <c r="F3262" s="66">
        <v>0</v>
      </c>
      <c r="G3262" s="17"/>
      <c r="H3262" s="18">
        <f t="shared" si="50"/>
        <v>0</v>
      </c>
    </row>
    <row r="3263" spans="2:8" s="13" customFormat="1" hidden="1" x14ac:dyDescent="0.15">
      <c r="B3263" s="15">
        <v>133128</v>
      </c>
      <c r="C3263" s="16" t="s">
        <v>1979</v>
      </c>
      <c r="D3263" s="26">
        <v>43701</v>
      </c>
      <c r="E3263" s="16" t="s">
        <v>1497</v>
      </c>
      <c r="F3263" s="66">
        <v>125000</v>
      </c>
      <c r="G3263" s="17"/>
      <c r="H3263" s="18">
        <f t="shared" si="50"/>
        <v>125000</v>
      </c>
    </row>
    <row r="3264" spans="2:8" s="13" customFormat="1" hidden="1" x14ac:dyDescent="0.15">
      <c r="B3264" s="15">
        <v>133129</v>
      </c>
      <c r="C3264" s="16" t="s">
        <v>1980</v>
      </c>
      <c r="D3264" s="26">
        <v>43701</v>
      </c>
      <c r="E3264" s="16" t="s">
        <v>1497</v>
      </c>
      <c r="F3264" s="66">
        <v>0</v>
      </c>
      <c r="G3264" s="17"/>
      <c r="H3264" s="18">
        <f t="shared" si="50"/>
        <v>0</v>
      </c>
    </row>
    <row r="3265" spans="2:8" s="13" customFormat="1" hidden="1" x14ac:dyDescent="0.15">
      <c r="B3265" s="15">
        <v>133130</v>
      </c>
      <c r="C3265" s="16" t="s">
        <v>1981</v>
      </c>
      <c r="D3265" s="26">
        <v>43701</v>
      </c>
      <c r="E3265" s="16" t="s">
        <v>1497</v>
      </c>
      <c r="F3265" s="66">
        <v>0</v>
      </c>
      <c r="G3265" s="17"/>
      <c r="H3265" s="18">
        <f t="shared" si="50"/>
        <v>0</v>
      </c>
    </row>
    <row r="3266" spans="2:8" s="13" customFormat="1" hidden="1" x14ac:dyDescent="0.15">
      <c r="B3266" s="15">
        <v>133131</v>
      </c>
      <c r="C3266" s="16" t="s">
        <v>1982</v>
      </c>
      <c r="D3266" s="26">
        <v>43701</v>
      </c>
      <c r="E3266" s="16" t="s">
        <v>1497</v>
      </c>
      <c r="F3266" s="66">
        <v>100000</v>
      </c>
      <c r="G3266" s="17"/>
      <c r="H3266" s="18">
        <f t="shared" si="50"/>
        <v>100000</v>
      </c>
    </row>
    <row r="3267" spans="2:8" s="13" customFormat="1" hidden="1" x14ac:dyDescent="0.15">
      <c r="B3267" s="15">
        <v>133132</v>
      </c>
      <c r="C3267" s="16" t="s">
        <v>1983</v>
      </c>
      <c r="D3267" s="26">
        <v>43701</v>
      </c>
      <c r="E3267" s="16" t="s">
        <v>1497</v>
      </c>
      <c r="F3267" s="66">
        <v>0</v>
      </c>
      <c r="G3267" s="17"/>
      <c r="H3267" s="18">
        <f t="shared" si="50"/>
        <v>0</v>
      </c>
    </row>
    <row r="3268" spans="2:8" s="13" customFormat="1" hidden="1" x14ac:dyDescent="0.15">
      <c r="B3268" s="15">
        <v>133133</v>
      </c>
      <c r="C3268" s="16" t="s">
        <v>1984</v>
      </c>
      <c r="D3268" s="26">
        <v>43701</v>
      </c>
      <c r="E3268" s="16" t="s">
        <v>1497</v>
      </c>
      <c r="F3268" s="66">
        <v>485000</v>
      </c>
      <c r="G3268" s="17"/>
      <c r="H3268" s="18">
        <f t="shared" si="50"/>
        <v>485000</v>
      </c>
    </row>
    <row r="3269" spans="2:8" s="13" customFormat="1" hidden="1" x14ac:dyDescent="0.15">
      <c r="B3269" s="15">
        <v>133134</v>
      </c>
      <c r="C3269" s="16" t="s">
        <v>1985</v>
      </c>
      <c r="D3269" s="26">
        <v>43701</v>
      </c>
      <c r="E3269" s="16" t="s">
        <v>1497</v>
      </c>
      <c r="F3269" s="66">
        <v>0</v>
      </c>
      <c r="G3269" s="17"/>
      <c r="H3269" s="18">
        <f t="shared" si="50"/>
        <v>0</v>
      </c>
    </row>
    <row r="3270" spans="2:8" s="13" customFormat="1" hidden="1" x14ac:dyDescent="0.15">
      <c r="B3270" s="15">
        <v>133135</v>
      </c>
      <c r="C3270" s="16" t="s">
        <v>1986</v>
      </c>
      <c r="D3270" s="26">
        <v>43701</v>
      </c>
      <c r="E3270" s="16" t="s">
        <v>1497</v>
      </c>
      <c r="F3270" s="66">
        <v>457600</v>
      </c>
      <c r="G3270" s="17"/>
      <c r="H3270" s="18">
        <f t="shared" si="50"/>
        <v>457600</v>
      </c>
    </row>
    <row r="3271" spans="2:8" s="13" customFormat="1" hidden="1" x14ac:dyDescent="0.15">
      <c r="B3271" s="15">
        <v>133136</v>
      </c>
      <c r="C3271" s="16" t="s">
        <v>1987</v>
      </c>
      <c r="D3271" s="26">
        <v>43701</v>
      </c>
      <c r="E3271" s="16" t="s">
        <v>1497</v>
      </c>
      <c r="F3271" s="66">
        <v>0</v>
      </c>
      <c r="G3271" s="17"/>
      <c r="H3271" s="18">
        <f t="shared" si="50"/>
        <v>0</v>
      </c>
    </row>
    <row r="3272" spans="2:8" s="13" customFormat="1" hidden="1" x14ac:dyDescent="0.15">
      <c r="B3272" s="15">
        <v>133137</v>
      </c>
      <c r="C3272" s="16" t="s">
        <v>1988</v>
      </c>
      <c r="D3272" s="26">
        <v>43701</v>
      </c>
      <c r="E3272" s="16" t="s">
        <v>1497</v>
      </c>
      <c r="F3272" s="66">
        <v>0</v>
      </c>
      <c r="G3272" s="17"/>
      <c r="H3272" s="18">
        <f t="shared" si="50"/>
        <v>0</v>
      </c>
    </row>
    <row r="3273" spans="2:8" s="13" customFormat="1" hidden="1" x14ac:dyDescent="0.15">
      <c r="B3273" s="15">
        <v>133138</v>
      </c>
      <c r="C3273" s="16" t="s">
        <v>1989</v>
      </c>
      <c r="D3273" s="26">
        <v>43701</v>
      </c>
      <c r="E3273" s="16" t="s">
        <v>1497</v>
      </c>
      <c r="F3273" s="66">
        <v>0</v>
      </c>
      <c r="G3273" s="17"/>
      <c r="H3273" s="18">
        <f t="shared" si="50"/>
        <v>0</v>
      </c>
    </row>
    <row r="3274" spans="2:8" s="13" customFormat="1" hidden="1" x14ac:dyDescent="0.15">
      <c r="B3274" s="15">
        <v>133139</v>
      </c>
      <c r="C3274" s="16" t="s">
        <v>1990</v>
      </c>
      <c r="D3274" s="26">
        <v>43701</v>
      </c>
      <c r="E3274" s="16" t="s">
        <v>1497</v>
      </c>
      <c r="F3274" s="66">
        <v>0</v>
      </c>
      <c r="G3274" s="17"/>
      <c r="H3274" s="18">
        <f t="shared" si="50"/>
        <v>0</v>
      </c>
    </row>
    <row r="3275" spans="2:8" s="13" customFormat="1" hidden="1" x14ac:dyDescent="0.15">
      <c r="B3275" s="15">
        <v>133140</v>
      </c>
      <c r="C3275" s="16" t="s">
        <v>1991</v>
      </c>
      <c r="D3275" s="26">
        <v>43701</v>
      </c>
      <c r="E3275" s="16" t="s">
        <v>1497</v>
      </c>
      <c r="F3275" s="66">
        <v>0</v>
      </c>
      <c r="G3275" s="17"/>
      <c r="H3275" s="18">
        <f t="shared" si="50"/>
        <v>0</v>
      </c>
    </row>
    <row r="3276" spans="2:8" s="13" customFormat="1" hidden="1" x14ac:dyDescent="0.15">
      <c r="B3276" s="15">
        <v>133141</v>
      </c>
      <c r="C3276" s="16" t="s">
        <v>1992</v>
      </c>
      <c r="D3276" s="26">
        <v>43701</v>
      </c>
      <c r="E3276" s="16" t="s">
        <v>1497</v>
      </c>
      <c r="F3276" s="66">
        <v>0</v>
      </c>
      <c r="G3276" s="17"/>
      <c r="H3276" s="18">
        <f t="shared" si="50"/>
        <v>0</v>
      </c>
    </row>
    <row r="3277" spans="2:8" s="13" customFormat="1" hidden="1" x14ac:dyDescent="0.15">
      <c r="B3277" s="15">
        <v>133142</v>
      </c>
      <c r="C3277" s="16" t="s">
        <v>1993</v>
      </c>
      <c r="D3277" s="26">
        <v>43701</v>
      </c>
      <c r="E3277" s="16" t="s">
        <v>1497</v>
      </c>
      <c r="F3277" s="66">
        <v>0</v>
      </c>
      <c r="G3277" s="17"/>
      <c r="H3277" s="18">
        <f t="shared" si="50"/>
        <v>0</v>
      </c>
    </row>
    <row r="3278" spans="2:8" s="13" customFormat="1" hidden="1" x14ac:dyDescent="0.15">
      <c r="B3278" s="15">
        <v>133143</v>
      </c>
      <c r="C3278" s="16" t="s">
        <v>1994</v>
      </c>
      <c r="D3278" s="26">
        <v>43701</v>
      </c>
      <c r="E3278" s="16" t="s">
        <v>1497</v>
      </c>
      <c r="F3278" s="66">
        <v>0</v>
      </c>
      <c r="G3278" s="17"/>
      <c r="H3278" s="18">
        <f t="shared" si="50"/>
        <v>0</v>
      </c>
    </row>
    <row r="3279" spans="2:8" s="13" customFormat="1" hidden="1" x14ac:dyDescent="0.15">
      <c r="B3279" s="15">
        <v>133144</v>
      </c>
      <c r="C3279" s="16" t="s">
        <v>1995</v>
      </c>
      <c r="D3279" s="26">
        <v>43701</v>
      </c>
      <c r="E3279" s="16" t="s">
        <v>1497</v>
      </c>
      <c r="F3279" s="66">
        <v>0</v>
      </c>
      <c r="G3279" s="17"/>
      <c r="H3279" s="18">
        <f t="shared" si="50"/>
        <v>0</v>
      </c>
    </row>
    <row r="3280" spans="2:8" s="13" customFormat="1" hidden="1" x14ac:dyDescent="0.15">
      <c r="B3280" s="15">
        <v>133145</v>
      </c>
      <c r="C3280" s="16" t="s">
        <v>1996</v>
      </c>
      <c r="D3280" s="26">
        <v>43701</v>
      </c>
      <c r="E3280" s="16" t="s">
        <v>1497</v>
      </c>
      <c r="F3280" s="66">
        <v>0</v>
      </c>
      <c r="G3280" s="17"/>
      <c r="H3280" s="18">
        <f t="shared" si="50"/>
        <v>0</v>
      </c>
    </row>
    <row r="3281" spans="2:8" s="13" customFormat="1" hidden="1" x14ac:dyDescent="0.15">
      <c r="B3281" s="15">
        <v>133146</v>
      </c>
      <c r="C3281" s="16" t="s">
        <v>1997</v>
      </c>
      <c r="D3281" s="26">
        <v>43701</v>
      </c>
      <c r="E3281" s="16" t="s">
        <v>1497</v>
      </c>
      <c r="F3281" s="66">
        <v>0</v>
      </c>
      <c r="G3281" s="17"/>
      <c r="H3281" s="18">
        <f t="shared" si="50"/>
        <v>0</v>
      </c>
    </row>
    <row r="3282" spans="2:8" s="13" customFormat="1" hidden="1" x14ac:dyDescent="0.15">
      <c r="B3282" s="15">
        <v>133147</v>
      </c>
      <c r="C3282" s="16" t="s">
        <v>1998</v>
      </c>
      <c r="D3282" s="26">
        <v>43701</v>
      </c>
      <c r="E3282" s="16" t="s">
        <v>1497</v>
      </c>
      <c r="F3282" s="66">
        <v>0</v>
      </c>
      <c r="G3282" s="17"/>
      <c r="H3282" s="18">
        <f t="shared" si="50"/>
        <v>0</v>
      </c>
    </row>
    <row r="3283" spans="2:8" s="13" customFormat="1" hidden="1" x14ac:dyDescent="0.15">
      <c r="B3283" s="15">
        <v>133148</v>
      </c>
      <c r="C3283" s="16" t="s">
        <v>1999</v>
      </c>
      <c r="D3283" s="26">
        <v>43701</v>
      </c>
      <c r="E3283" s="16" t="s">
        <v>1497</v>
      </c>
      <c r="F3283" s="66">
        <v>0</v>
      </c>
      <c r="G3283" s="17"/>
      <c r="H3283" s="18">
        <f t="shared" si="50"/>
        <v>0</v>
      </c>
    </row>
    <row r="3284" spans="2:8" s="13" customFormat="1" hidden="1" x14ac:dyDescent="0.15">
      <c r="B3284" s="15">
        <v>133149</v>
      </c>
      <c r="C3284" s="16" t="s">
        <v>2000</v>
      </c>
      <c r="D3284" s="26">
        <v>43701</v>
      </c>
      <c r="E3284" s="16" t="s">
        <v>1497</v>
      </c>
      <c r="F3284" s="66">
        <v>0</v>
      </c>
      <c r="G3284" s="17"/>
      <c r="H3284" s="18">
        <f t="shared" si="50"/>
        <v>0</v>
      </c>
    </row>
    <row r="3285" spans="2:8" s="13" customFormat="1" hidden="1" x14ac:dyDescent="0.15">
      <c r="B3285" s="15">
        <v>133150</v>
      </c>
      <c r="C3285" s="16" t="s">
        <v>2001</v>
      </c>
      <c r="D3285" s="26">
        <v>43701</v>
      </c>
      <c r="E3285" s="16" t="s">
        <v>1497</v>
      </c>
      <c r="F3285" s="66">
        <v>0</v>
      </c>
      <c r="G3285" s="17"/>
      <c r="H3285" s="18">
        <f t="shared" si="50"/>
        <v>0</v>
      </c>
    </row>
    <row r="3286" spans="2:8" s="13" customFormat="1" hidden="1" x14ac:dyDescent="0.15">
      <c r="B3286" s="15">
        <v>133151</v>
      </c>
      <c r="C3286" s="16" t="s">
        <v>2002</v>
      </c>
      <c r="D3286" s="26">
        <v>43701</v>
      </c>
      <c r="E3286" s="16" t="s">
        <v>1497</v>
      </c>
      <c r="F3286" s="66">
        <v>0</v>
      </c>
      <c r="G3286" s="17"/>
      <c r="H3286" s="18">
        <f t="shared" si="50"/>
        <v>0</v>
      </c>
    </row>
    <row r="3287" spans="2:8" s="13" customFormat="1" hidden="1" x14ac:dyDescent="0.15">
      <c r="B3287" s="15">
        <v>133152</v>
      </c>
      <c r="C3287" s="16" t="s">
        <v>2003</v>
      </c>
      <c r="D3287" s="26">
        <v>43701</v>
      </c>
      <c r="E3287" s="16" t="s">
        <v>1497</v>
      </c>
      <c r="F3287" s="66">
        <v>29600</v>
      </c>
      <c r="G3287" s="17"/>
      <c r="H3287" s="18">
        <f t="shared" si="50"/>
        <v>29600</v>
      </c>
    </row>
    <row r="3288" spans="2:8" s="13" customFormat="1" hidden="1" x14ac:dyDescent="0.15">
      <c r="B3288" s="15">
        <v>133153</v>
      </c>
      <c r="C3288" s="16" t="s">
        <v>2004</v>
      </c>
      <c r="D3288" s="26">
        <v>43701</v>
      </c>
      <c r="E3288" s="16" t="s">
        <v>1497</v>
      </c>
      <c r="F3288" s="66">
        <v>0</v>
      </c>
      <c r="G3288" s="17"/>
      <c r="H3288" s="18">
        <f t="shared" si="50"/>
        <v>0</v>
      </c>
    </row>
    <row r="3289" spans="2:8" s="13" customFormat="1" hidden="1" x14ac:dyDescent="0.15">
      <c r="B3289" s="15">
        <v>133154</v>
      </c>
      <c r="C3289" s="16" t="s">
        <v>2005</v>
      </c>
      <c r="D3289" s="26">
        <v>43701</v>
      </c>
      <c r="E3289" s="16" t="s">
        <v>1497</v>
      </c>
      <c r="F3289" s="66">
        <v>0</v>
      </c>
      <c r="G3289" s="17"/>
      <c r="H3289" s="18">
        <f t="shared" si="50"/>
        <v>0</v>
      </c>
    </row>
    <row r="3290" spans="2:8" s="13" customFormat="1" hidden="1" x14ac:dyDescent="0.15">
      <c r="B3290" s="15">
        <v>133155</v>
      </c>
      <c r="C3290" s="16" t="s">
        <v>2006</v>
      </c>
      <c r="D3290" s="26">
        <v>43701</v>
      </c>
      <c r="E3290" s="16" t="s">
        <v>1497</v>
      </c>
      <c r="F3290" s="66">
        <v>0</v>
      </c>
      <c r="G3290" s="17"/>
      <c r="H3290" s="18">
        <f t="shared" si="50"/>
        <v>0</v>
      </c>
    </row>
    <row r="3291" spans="2:8" s="13" customFormat="1" hidden="1" x14ac:dyDescent="0.15">
      <c r="B3291" s="15">
        <v>133156</v>
      </c>
      <c r="C3291" s="16" t="s">
        <v>2007</v>
      </c>
      <c r="D3291" s="26">
        <v>43701</v>
      </c>
      <c r="E3291" s="16" t="s">
        <v>1497</v>
      </c>
      <c r="F3291" s="66">
        <v>0</v>
      </c>
      <c r="G3291" s="17"/>
      <c r="H3291" s="18">
        <f t="shared" si="50"/>
        <v>0</v>
      </c>
    </row>
    <row r="3292" spans="2:8" s="13" customFormat="1" hidden="1" x14ac:dyDescent="0.15">
      <c r="B3292" s="15">
        <v>133157</v>
      </c>
      <c r="C3292" s="16" t="s">
        <v>2008</v>
      </c>
      <c r="D3292" s="26">
        <v>43701</v>
      </c>
      <c r="E3292" s="16" t="s">
        <v>1497</v>
      </c>
      <c r="F3292" s="66">
        <v>0</v>
      </c>
      <c r="G3292" s="17"/>
      <c r="H3292" s="18">
        <f t="shared" si="50"/>
        <v>0</v>
      </c>
    </row>
    <row r="3293" spans="2:8" s="13" customFormat="1" hidden="1" x14ac:dyDescent="0.15">
      <c r="B3293" s="15">
        <v>133158</v>
      </c>
      <c r="C3293" s="16" t="s">
        <v>2009</v>
      </c>
      <c r="D3293" s="26">
        <v>43701</v>
      </c>
      <c r="E3293" s="16" t="s">
        <v>1497</v>
      </c>
      <c r="F3293" s="66">
        <v>0</v>
      </c>
      <c r="G3293" s="17"/>
      <c r="H3293" s="18">
        <f t="shared" si="50"/>
        <v>0</v>
      </c>
    </row>
    <row r="3294" spans="2:8" s="13" customFormat="1" hidden="1" x14ac:dyDescent="0.15">
      <c r="B3294" s="15">
        <v>133159</v>
      </c>
      <c r="C3294" s="16" t="s">
        <v>2010</v>
      </c>
      <c r="D3294" s="26">
        <v>43701</v>
      </c>
      <c r="E3294" s="16" t="s">
        <v>1497</v>
      </c>
      <c r="F3294" s="66">
        <v>0</v>
      </c>
      <c r="G3294" s="17"/>
      <c r="H3294" s="18">
        <f t="shared" si="50"/>
        <v>0</v>
      </c>
    </row>
    <row r="3295" spans="2:8" s="13" customFormat="1" hidden="1" x14ac:dyDescent="0.15">
      <c r="B3295" s="15">
        <v>133160</v>
      </c>
      <c r="C3295" s="16" t="s">
        <v>2011</v>
      </c>
      <c r="D3295" s="26">
        <v>43701</v>
      </c>
      <c r="E3295" s="16" t="s">
        <v>1497</v>
      </c>
      <c r="F3295" s="66">
        <v>0</v>
      </c>
      <c r="G3295" s="17"/>
      <c r="H3295" s="18">
        <f t="shared" si="50"/>
        <v>0</v>
      </c>
    </row>
    <row r="3296" spans="2:8" s="13" customFormat="1" hidden="1" x14ac:dyDescent="0.15">
      <c r="B3296" s="15">
        <v>133161</v>
      </c>
      <c r="C3296" s="16" t="s">
        <v>2012</v>
      </c>
      <c r="D3296" s="26">
        <v>43701</v>
      </c>
      <c r="E3296" s="16" t="s">
        <v>1497</v>
      </c>
      <c r="F3296" s="66">
        <v>0</v>
      </c>
      <c r="G3296" s="17"/>
      <c r="H3296" s="18">
        <f t="shared" ref="H3296:H3359" si="51">F3296+G3296</f>
        <v>0</v>
      </c>
    </row>
    <row r="3297" spans="2:8" s="13" customFormat="1" hidden="1" x14ac:dyDescent="0.15">
      <c r="B3297" s="15">
        <v>133162</v>
      </c>
      <c r="C3297" s="16" t="s">
        <v>2013</v>
      </c>
      <c r="D3297" s="26">
        <v>43701</v>
      </c>
      <c r="E3297" s="16" t="s">
        <v>1497</v>
      </c>
      <c r="F3297" s="66">
        <v>0</v>
      </c>
      <c r="G3297" s="17"/>
      <c r="H3297" s="18">
        <f t="shared" si="51"/>
        <v>0</v>
      </c>
    </row>
    <row r="3298" spans="2:8" s="13" customFormat="1" hidden="1" x14ac:dyDescent="0.15">
      <c r="B3298" s="15">
        <v>133163</v>
      </c>
      <c r="C3298" s="16" t="s">
        <v>2014</v>
      </c>
      <c r="D3298" s="26">
        <v>43701</v>
      </c>
      <c r="E3298" s="16" t="s">
        <v>1497</v>
      </c>
      <c r="F3298" s="66">
        <v>0</v>
      </c>
      <c r="G3298" s="17"/>
      <c r="H3298" s="18">
        <f t="shared" si="51"/>
        <v>0</v>
      </c>
    </row>
    <row r="3299" spans="2:8" s="13" customFormat="1" hidden="1" x14ac:dyDescent="0.15">
      <c r="B3299" s="15">
        <v>133164</v>
      </c>
      <c r="C3299" s="16" t="s">
        <v>2015</v>
      </c>
      <c r="D3299" s="26">
        <v>43701</v>
      </c>
      <c r="E3299" s="16" t="s">
        <v>1497</v>
      </c>
      <c r="F3299" s="66">
        <v>0</v>
      </c>
      <c r="G3299" s="17"/>
      <c r="H3299" s="18">
        <f t="shared" si="51"/>
        <v>0</v>
      </c>
    </row>
    <row r="3300" spans="2:8" s="13" customFormat="1" hidden="1" x14ac:dyDescent="0.15">
      <c r="B3300" s="15">
        <v>133165</v>
      </c>
      <c r="C3300" s="16" t="s">
        <v>2016</v>
      </c>
      <c r="D3300" s="26">
        <v>43701</v>
      </c>
      <c r="E3300" s="16" t="s">
        <v>1497</v>
      </c>
      <c r="F3300" s="66">
        <v>0</v>
      </c>
      <c r="G3300" s="17"/>
      <c r="H3300" s="18">
        <f t="shared" si="51"/>
        <v>0</v>
      </c>
    </row>
    <row r="3301" spans="2:8" s="13" customFormat="1" hidden="1" x14ac:dyDescent="0.15">
      <c r="B3301" s="15">
        <v>133166</v>
      </c>
      <c r="C3301" s="16" t="s">
        <v>2017</v>
      </c>
      <c r="D3301" s="26">
        <v>43701</v>
      </c>
      <c r="E3301" s="16" t="s">
        <v>1497</v>
      </c>
      <c r="F3301" s="66">
        <v>0</v>
      </c>
      <c r="G3301" s="17"/>
      <c r="H3301" s="18">
        <f t="shared" si="51"/>
        <v>0</v>
      </c>
    </row>
    <row r="3302" spans="2:8" s="13" customFormat="1" hidden="1" x14ac:dyDescent="0.15">
      <c r="B3302" s="15">
        <v>133167</v>
      </c>
      <c r="C3302" s="16" t="s">
        <v>2018</v>
      </c>
      <c r="D3302" s="26">
        <v>43701</v>
      </c>
      <c r="E3302" s="16" t="s">
        <v>1497</v>
      </c>
      <c r="F3302" s="66">
        <v>0</v>
      </c>
      <c r="G3302" s="17"/>
      <c r="H3302" s="18">
        <f t="shared" si="51"/>
        <v>0</v>
      </c>
    </row>
    <row r="3303" spans="2:8" s="13" customFormat="1" hidden="1" x14ac:dyDescent="0.15">
      <c r="B3303" s="15">
        <v>133168</v>
      </c>
      <c r="C3303" s="16" t="s">
        <v>2019</v>
      </c>
      <c r="D3303" s="26">
        <v>43701</v>
      </c>
      <c r="E3303" s="16" t="s">
        <v>1497</v>
      </c>
      <c r="F3303" s="66">
        <v>0</v>
      </c>
      <c r="G3303" s="17"/>
      <c r="H3303" s="18">
        <f t="shared" si="51"/>
        <v>0</v>
      </c>
    </row>
    <row r="3304" spans="2:8" s="13" customFormat="1" hidden="1" x14ac:dyDescent="0.15">
      <c r="B3304" s="15">
        <v>133169</v>
      </c>
      <c r="C3304" s="16" t="s">
        <v>2020</v>
      </c>
      <c r="D3304" s="26">
        <v>43701</v>
      </c>
      <c r="E3304" s="16" t="s">
        <v>1497</v>
      </c>
      <c r="F3304" s="66">
        <v>0</v>
      </c>
      <c r="G3304" s="17"/>
      <c r="H3304" s="18">
        <f t="shared" si="51"/>
        <v>0</v>
      </c>
    </row>
    <row r="3305" spans="2:8" s="13" customFormat="1" hidden="1" x14ac:dyDescent="0.15">
      <c r="B3305" s="15">
        <v>133170</v>
      </c>
      <c r="C3305" s="16" t="s">
        <v>2021</v>
      </c>
      <c r="D3305" s="26">
        <v>43701</v>
      </c>
      <c r="E3305" s="16" t="s">
        <v>1497</v>
      </c>
      <c r="F3305" s="66">
        <v>0</v>
      </c>
      <c r="G3305" s="17"/>
      <c r="H3305" s="18">
        <f t="shared" si="51"/>
        <v>0</v>
      </c>
    </row>
    <row r="3306" spans="2:8" s="13" customFormat="1" hidden="1" x14ac:dyDescent="0.15">
      <c r="B3306" s="15">
        <v>133171</v>
      </c>
      <c r="C3306" s="16" t="s">
        <v>2022</v>
      </c>
      <c r="D3306" s="26">
        <v>43701</v>
      </c>
      <c r="E3306" s="16" t="s">
        <v>1497</v>
      </c>
      <c r="F3306" s="66">
        <v>0</v>
      </c>
      <c r="G3306" s="17"/>
      <c r="H3306" s="18">
        <f t="shared" si="51"/>
        <v>0</v>
      </c>
    </row>
    <row r="3307" spans="2:8" s="13" customFormat="1" hidden="1" x14ac:dyDescent="0.15">
      <c r="B3307" s="15">
        <v>133172</v>
      </c>
      <c r="C3307" s="16" t="s">
        <v>2023</v>
      </c>
      <c r="D3307" s="26">
        <v>43701</v>
      </c>
      <c r="E3307" s="16" t="s">
        <v>1497</v>
      </c>
      <c r="F3307" s="66">
        <v>0</v>
      </c>
      <c r="G3307" s="17"/>
      <c r="H3307" s="18">
        <f t="shared" si="51"/>
        <v>0</v>
      </c>
    </row>
    <row r="3308" spans="2:8" s="13" customFormat="1" hidden="1" x14ac:dyDescent="0.15">
      <c r="B3308" s="15">
        <v>133173</v>
      </c>
      <c r="C3308" s="16" t="s">
        <v>2024</v>
      </c>
      <c r="D3308" s="26">
        <v>43701</v>
      </c>
      <c r="E3308" s="16" t="s">
        <v>1497</v>
      </c>
      <c r="F3308" s="66">
        <v>0</v>
      </c>
      <c r="G3308" s="17"/>
      <c r="H3308" s="18">
        <f t="shared" si="51"/>
        <v>0</v>
      </c>
    </row>
    <row r="3309" spans="2:8" s="13" customFormat="1" hidden="1" x14ac:dyDescent="0.15">
      <c r="B3309" s="15">
        <v>133174</v>
      </c>
      <c r="C3309" s="16" t="s">
        <v>2025</v>
      </c>
      <c r="D3309" s="26">
        <v>43701</v>
      </c>
      <c r="E3309" s="16" t="s">
        <v>1497</v>
      </c>
      <c r="F3309" s="66">
        <v>0</v>
      </c>
      <c r="G3309" s="17"/>
      <c r="H3309" s="18">
        <f t="shared" si="51"/>
        <v>0</v>
      </c>
    </row>
    <row r="3310" spans="2:8" s="13" customFormat="1" hidden="1" x14ac:dyDescent="0.15">
      <c r="B3310" s="15">
        <v>133175</v>
      </c>
      <c r="C3310" s="16" t="s">
        <v>2026</v>
      </c>
      <c r="D3310" s="26">
        <v>43701</v>
      </c>
      <c r="E3310" s="16" t="s">
        <v>1497</v>
      </c>
      <c r="F3310" s="66">
        <v>0</v>
      </c>
      <c r="G3310" s="17"/>
      <c r="H3310" s="18">
        <f t="shared" si="51"/>
        <v>0</v>
      </c>
    </row>
    <row r="3311" spans="2:8" s="13" customFormat="1" hidden="1" x14ac:dyDescent="0.15">
      <c r="B3311" s="15">
        <v>133176</v>
      </c>
      <c r="C3311" s="16" t="s">
        <v>2027</v>
      </c>
      <c r="D3311" s="26">
        <v>43701</v>
      </c>
      <c r="E3311" s="16" t="s">
        <v>1497</v>
      </c>
      <c r="F3311" s="66">
        <v>0</v>
      </c>
      <c r="G3311" s="17"/>
      <c r="H3311" s="18">
        <f t="shared" si="51"/>
        <v>0</v>
      </c>
    </row>
    <row r="3312" spans="2:8" s="13" customFormat="1" hidden="1" x14ac:dyDescent="0.15">
      <c r="B3312" s="15">
        <v>133177</v>
      </c>
      <c r="C3312" s="16" t="s">
        <v>2028</v>
      </c>
      <c r="D3312" s="26">
        <v>43701</v>
      </c>
      <c r="E3312" s="16" t="s">
        <v>1497</v>
      </c>
      <c r="F3312" s="66">
        <v>0</v>
      </c>
      <c r="G3312" s="17"/>
      <c r="H3312" s="18">
        <f t="shared" si="51"/>
        <v>0</v>
      </c>
    </row>
    <row r="3313" spans="2:8" s="13" customFormat="1" hidden="1" x14ac:dyDescent="0.15">
      <c r="B3313" s="15">
        <v>133178</v>
      </c>
      <c r="C3313" s="16" t="s">
        <v>2029</v>
      </c>
      <c r="D3313" s="26">
        <v>43701</v>
      </c>
      <c r="E3313" s="16" t="s">
        <v>1497</v>
      </c>
      <c r="F3313" s="66">
        <v>0</v>
      </c>
      <c r="G3313" s="17"/>
      <c r="H3313" s="18">
        <f t="shared" si="51"/>
        <v>0</v>
      </c>
    </row>
    <row r="3314" spans="2:8" s="13" customFormat="1" hidden="1" x14ac:dyDescent="0.15">
      <c r="B3314" s="15">
        <v>133179</v>
      </c>
      <c r="C3314" s="16" t="s">
        <v>2030</v>
      </c>
      <c r="D3314" s="26">
        <v>43701</v>
      </c>
      <c r="E3314" s="16" t="s">
        <v>1497</v>
      </c>
      <c r="F3314" s="66">
        <v>0</v>
      </c>
      <c r="G3314" s="17"/>
      <c r="H3314" s="18">
        <f t="shared" si="51"/>
        <v>0</v>
      </c>
    </row>
    <row r="3315" spans="2:8" s="13" customFormat="1" hidden="1" x14ac:dyDescent="0.15">
      <c r="B3315" s="15">
        <v>133180</v>
      </c>
      <c r="C3315" s="16" t="s">
        <v>2031</v>
      </c>
      <c r="D3315" s="26">
        <v>43701</v>
      </c>
      <c r="E3315" s="16" t="s">
        <v>1497</v>
      </c>
      <c r="F3315" s="66">
        <v>0</v>
      </c>
      <c r="G3315" s="17"/>
      <c r="H3315" s="18">
        <f t="shared" si="51"/>
        <v>0</v>
      </c>
    </row>
    <row r="3316" spans="2:8" s="13" customFormat="1" hidden="1" x14ac:dyDescent="0.15">
      <c r="B3316" s="15">
        <v>133181</v>
      </c>
      <c r="C3316" s="16" t="s">
        <v>2032</v>
      </c>
      <c r="D3316" s="26">
        <v>43701</v>
      </c>
      <c r="E3316" s="16" t="s">
        <v>1497</v>
      </c>
      <c r="F3316" s="66">
        <v>0</v>
      </c>
      <c r="G3316" s="17"/>
      <c r="H3316" s="18">
        <f t="shared" si="51"/>
        <v>0</v>
      </c>
    </row>
    <row r="3317" spans="2:8" s="13" customFormat="1" hidden="1" x14ac:dyDescent="0.15">
      <c r="B3317" s="15">
        <v>133182</v>
      </c>
      <c r="C3317" s="16" t="s">
        <v>2033</v>
      </c>
      <c r="D3317" s="26">
        <v>43701</v>
      </c>
      <c r="E3317" s="16" t="s">
        <v>1497</v>
      </c>
      <c r="F3317" s="66">
        <v>0</v>
      </c>
      <c r="G3317" s="17"/>
      <c r="H3317" s="18">
        <f t="shared" si="51"/>
        <v>0</v>
      </c>
    </row>
    <row r="3318" spans="2:8" s="13" customFormat="1" hidden="1" x14ac:dyDescent="0.15">
      <c r="B3318" s="15">
        <v>133183</v>
      </c>
      <c r="C3318" s="16" t="s">
        <v>2034</v>
      </c>
      <c r="D3318" s="26">
        <v>43701</v>
      </c>
      <c r="E3318" s="16" t="s">
        <v>1497</v>
      </c>
      <c r="F3318" s="66">
        <v>0</v>
      </c>
      <c r="G3318" s="17"/>
      <c r="H3318" s="18">
        <f t="shared" si="51"/>
        <v>0</v>
      </c>
    </row>
    <row r="3319" spans="2:8" s="13" customFormat="1" hidden="1" x14ac:dyDescent="0.15">
      <c r="B3319" s="15">
        <v>133184</v>
      </c>
      <c r="C3319" s="16" t="s">
        <v>2035</v>
      </c>
      <c r="D3319" s="26">
        <v>43701</v>
      </c>
      <c r="E3319" s="16" t="s">
        <v>1497</v>
      </c>
      <c r="F3319" s="66">
        <v>0</v>
      </c>
      <c r="G3319" s="17"/>
      <c r="H3319" s="18">
        <f t="shared" si="51"/>
        <v>0</v>
      </c>
    </row>
    <row r="3320" spans="2:8" s="13" customFormat="1" hidden="1" x14ac:dyDescent="0.15">
      <c r="B3320" s="15">
        <v>133185</v>
      </c>
      <c r="C3320" s="16" t="s">
        <v>2036</v>
      </c>
      <c r="D3320" s="26">
        <v>43701</v>
      </c>
      <c r="E3320" s="16" t="s">
        <v>1497</v>
      </c>
      <c r="F3320" s="66">
        <v>0</v>
      </c>
      <c r="G3320" s="17"/>
      <c r="H3320" s="18">
        <f t="shared" si="51"/>
        <v>0</v>
      </c>
    </row>
    <row r="3321" spans="2:8" s="13" customFormat="1" hidden="1" x14ac:dyDescent="0.15">
      <c r="B3321" s="15">
        <v>133186</v>
      </c>
      <c r="C3321" s="16" t="s">
        <v>2037</v>
      </c>
      <c r="D3321" s="26">
        <v>43701</v>
      </c>
      <c r="E3321" s="16" t="s">
        <v>1497</v>
      </c>
      <c r="F3321" s="66">
        <v>0</v>
      </c>
      <c r="G3321" s="17"/>
      <c r="H3321" s="18">
        <f t="shared" si="51"/>
        <v>0</v>
      </c>
    </row>
    <row r="3322" spans="2:8" s="13" customFormat="1" hidden="1" x14ac:dyDescent="0.15">
      <c r="B3322" s="15">
        <v>133187</v>
      </c>
      <c r="C3322" s="16" t="s">
        <v>2038</v>
      </c>
      <c r="D3322" s="26">
        <v>43701</v>
      </c>
      <c r="E3322" s="16" t="s">
        <v>1497</v>
      </c>
      <c r="F3322" s="66">
        <v>0</v>
      </c>
      <c r="G3322" s="17"/>
      <c r="H3322" s="18">
        <f t="shared" si="51"/>
        <v>0</v>
      </c>
    </row>
    <row r="3323" spans="2:8" s="13" customFormat="1" hidden="1" x14ac:dyDescent="0.15">
      <c r="B3323" s="15">
        <v>133188</v>
      </c>
      <c r="C3323" s="16" t="s">
        <v>2039</v>
      </c>
      <c r="D3323" s="26">
        <v>43701</v>
      </c>
      <c r="E3323" s="16" t="s">
        <v>1497</v>
      </c>
      <c r="F3323" s="66">
        <v>0</v>
      </c>
      <c r="G3323" s="17"/>
      <c r="H3323" s="18">
        <f t="shared" si="51"/>
        <v>0</v>
      </c>
    </row>
    <row r="3324" spans="2:8" s="13" customFormat="1" hidden="1" x14ac:dyDescent="0.15">
      <c r="B3324" s="15">
        <v>133189</v>
      </c>
      <c r="C3324" s="16" t="s">
        <v>2040</v>
      </c>
      <c r="D3324" s="26">
        <v>43701</v>
      </c>
      <c r="E3324" s="16" t="s">
        <v>1497</v>
      </c>
      <c r="F3324" s="66">
        <v>0</v>
      </c>
      <c r="G3324" s="17"/>
      <c r="H3324" s="18">
        <f t="shared" si="51"/>
        <v>0</v>
      </c>
    </row>
    <row r="3325" spans="2:8" s="13" customFormat="1" hidden="1" x14ac:dyDescent="0.15">
      <c r="B3325" s="15">
        <v>133190</v>
      </c>
      <c r="C3325" s="16" t="s">
        <v>2041</v>
      </c>
      <c r="D3325" s="26">
        <v>43701</v>
      </c>
      <c r="E3325" s="16" t="s">
        <v>1497</v>
      </c>
      <c r="F3325" s="66">
        <v>0</v>
      </c>
      <c r="G3325" s="17"/>
      <c r="H3325" s="18">
        <f t="shared" si="51"/>
        <v>0</v>
      </c>
    </row>
    <row r="3326" spans="2:8" s="13" customFormat="1" hidden="1" x14ac:dyDescent="0.15">
      <c r="B3326" s="15">
        <v>133191</v>
      </c>
      <c r="C3326" s="16" t="s">
        <v>2042</v>
      </c>
      <c r="D3326" s="26">
        <v>43701</v>
      </c>
      <c r="E3326" s="16" t="s">
        <v>1497</v>
      </c>
      <c r="F3326" s="66">
        <v>0</v>
      </c>
      <c r="G3326" s="17"/>
      <c r="H3326" s="18">
        <f t="shared" si="51"/>
        <v>0</v>
      </c>
    </row>
    <row r="3327" spans="2:8" s="13" customFormat="1" hidden="1" x14ac:dyDescent="0.15">
      <c r="B3327" s="15">
        <v>133192</v>
      </c>
      <c r="C3327" s="16" t="s">
        <v>2043</v>
      </c>
      <c r="D3327" s="26">
        <v>43701</v>
      </c>
      <c r="E3327" s="16" t="s">
        <v>1497</v>
      </c>
      <c r="F3327" s="66">
        <v>0</v>
      </c>
      <c r="G3327" s="17"/>
      <c r="H3327" s="18">
        <f t="shared" si="51"/>
        <v>0</v>
      </c>
    </row>
    <row r="3328" spans="2:8" s="13" customFormat="1" hidden="1" x14ac:dyDescent="0.15">
      <c r="B3328" s="15">
        <v>133193</v>
      </c>
      <c r="C3328" s="16" t="s">
        <v>2044</v>
      </c>
      <c r="D3328" s="26">
        <v>43701</v>
      </c>
      <c r="E3328" s="16" t="s">
        <v>1497</v>
      </c>
      <c r="F3328" s="66">
        <v>0</v>
      </c>
      <c r="G3328" s="17"/>
      <c r="H3328" s="18">
        <f t="shared" si="51"/>
        <v>0</v>
      </c>
    </row>
    <row r="3329" spans="2:8" s="13" customFormat="1" hidden="1" x14ac:dyDescent="0.15">
      <c r="B3329" s="15">
        <v>133194</v>
      </c>
      <c r="C3329" s="16" t="s">
        <v>2045</v>
      </c>
      <c r="D3329" s="26">
        <v>43701</v>
      </c>
      <c r="E3329" s="16" t="s">
        <v>1497</v>
      </c>
      <c r="F3329" s="66">
        <v>0</v>
      </c>
      <c r="G3329" s="17"/>
      <c r="H3329" s="18">
        <f t="shared" si="51"/>
        <v>0</v>
      </c>
    </row>
    <row r="3330" spans="2:8" s="13" customFormat="1" hidden="1" x14ac:dyDescent="0.15">
      <c r="B3330" s="15">
        <v>133195</v>
      </c>
      <c r="C3330" s="16" t="s">
        <v>2046</v>
      </c>
      <c r="D3330" s="26">
        <v>43701</v>
      </c>
      <c r="E3330" s="16" t="s">
        <v>1497</v>
      </c>
      <c r="F3330" s="66">
        <v>2940000</v>
      </c>
      <c r="G3330" s="17"/>
      <c r="H3330" s="18">
        <f t="shared" si="51"/>
        <v>2940000</v>
      </c>
    </row>
    <row r="3331" spans="2:8" s="13" customFormat="1" hidden="1" x14ac:dyDescent="0.15">
      <c r="B3331" s="15">
        <v>133196</v>
      </c>
      <c r="C3331" s="16" t="s">
        <v>2047</v>
      </c>
      <c r="D3331" s="26">
        <v>43701</v>
      </c>
      <c r="E3331" s="16" t="s">
        <v>1497</v>
      </c>
      <c r="F3331" s="66">
        <v>5390000</v>
      </c>
      <c r="G3331" s="17"/>
      <c r="H3331" s="18">
        <f t="shared" si="51"/>
        <v>5390000</v>
      </c>
    </row>
    <row r="3332" spans="2:8" s="13" customFormat="1" hidden="1" x14ac:dyDescent="0.15">
      <c r="B3332" s="15">
        <v>133197</v>
      </c>
      <c r="C3332" s="16" t="s">
        <v>2048</v>
      </c>
      <c r="D3332" s="26">
        <v>43701</v>
      </c>
      <c r="E3332" s="16" t="s">
        <v>1497</v>
      </c>
      <c r="F3332" s="66">
        <v>33241600</v>
      </c>
      <c r="G3332" s="17"/>
      <c r="H3332" s="18">
        <f t="shared" si="51"/>
        <v>33241600</v>
      </c>
    </row>
    <row r="3333" spans="2:8" s="13" customFormat="1" hidden="1" x14ac:dyDescent="0.15">
      <c r="B3333" s="15">
        <v>133198</v>
      </c>
      <c r="C3333" s="16" t="s">
        <v>2049</v>
      </c>
      <c r="D3333" s="26">
        <v>43701</v>
      </c>
      <c r="E3333" s="16" t="s">
        <v>1497</v>
      </c>
      <c r="F3333" s="66">
        <v>0</v>
      </c>
      <c r="G3333" s="17"/>
      <c r="H3333" s="18">
        <f t="shared" si="51"/>
        <v>0</v>
      </c>
    </row>
    <row r="3334" spans="2:8" s="13" customFormat="1" hidden="1" x14ac:dyDescent="0.15">
      <c r="B3334" s="15">
        <v>133199</v>
      </c>
      <c r="C3334" s="16" t="s">
        <v>2050</v>
      </c>
      <c r="D3334" s="26">
        <v>43701</v>
      </c>
      <c r="E3334" s="16" t="s">
        <v>1497</v>
      </c>
      <c r="F3334" s="66">
        <v>0</v>
      </c>
      <c r="G3334" s="17"/>
      <c r="H3334" s="18">
        <f t="shared" si="51"/>
        <v>0</v>
      </c>
    </row>
    <row r="3335" spans="2:8" s="13" customFormat="1" hidden="1" x14ac:dyDescent="0.15">
      <c r="B3335" s="15">
        <v>133200</v>
      </c>
      <c r="C3335" s="16" t="s">
        <v>2051</v>
      </c>
      <c r="D3335" s="26">
        <v>43701</v>
      </c>
      <c r="E3335" s="16" t="s">
        <v>1497</v>
      </c>
      <c r="F3335" s="66">
        <v>0</v>
      </c>
      <c r="G3335" s="17"/>
      <c r="H3335" s="18">
        <f t="shared" si="51"/>
        <v>0</v>
      </c>
    </row>
    <row r="3336" spans="2:8" s="13" customFormat="1" hidden="1" x14ac:dyDescent="0.15">
      <c r="B3336" s="15">
        <v>133201</v>
      </c>
      <c r="C3336" s="16" t="s">
        <v>2052</v>
      </c>
      <c r="D3336" s="26">
        <v>43701</v>
      </c>
      <c r="E3336" s="16" t="s">
        <v>1497</v>
      </c>
      <c r="F3336" s="66">
        <v>3250000</v>
      </c>
      <c r="G3336" s="17"/>
      <c r="H3336" s="18">
        <f t="shared" si="51"/>
        <v>3250000</v>
      </c>
    </row>
    <row r="3337" spans="2:8" s="13" customFormat="1" hidden="1" x14ac:dyDescent="0.15">
      <c r="B3337" s="15">
        <v>133202</v>
      </c>
      <c r="C3337" s="16" t="s">
        <v>2053</v>
      </c>
      <c r="D3337" s="26">
        <v>43701</v>
      </c>
      <c r="E3337" s="16" t="s">
        <v>1497</v>
      </c>
      <c r="F3337" s="66">
        <v>0</v>
      </c>
      <c r="G3337" s="17"/>
      <c r="H3337" s="18">
        <f t="shared" si="51"/>
        <v>0</v>
      </c>
    </row>
    <row r="3338" spans="2:8" s="13" customFormat="1" hidden="1" x14ac:dyDescent="0.15">
      <c r="B3338" s="15">
        <v>133203</v>
      </c>
      <c r="C3338" s="16" t="s">
        <v>2054</v>
      </c>
      <c r="D3338" s="26">
        <v>43701</v>
      </c>
      <c r="E3338" s="16" t="s">
        <v>1497</v>
      </c>
      <c r="F3338" s="66">
        <v>520000</v>
      </c>
      <c r="G3338" s="17"/>
      <c r="H3338" s="18">
        <f t="shared" si="51"/>
        <v>520000</v>
      </c>
    </row>
    <row r="3339" spans="2:8" s="13" customFormat="1" hidden="1" x14ac:dyDescent="0.15">
      <c r="B3339" s="15">
        <v>133204</v>
      </c>
      <c r="C3339" s="16" t="s">
        <v>2055</v>
      </c>
      <c r="D3339" s="26">
        <v>43701</v>
      </c>
      <c r="E3339" s="16" t="s">
        <v>1497</v>
      </c>
      <c r="F3339" s="66">
        <v>0</v>
      </c>
      <c r="G3339" s="17"/>
      <c r="H3339" s="18">
        <f t="shared" si="51"/>
        <v>0</v>
      </c>
    </row>
    <row r="3340" spans="2:8" s="13" customFormat="1" hidden="1" x14ac:dyDescent="0.15">
      <c r="B3340" s="15">
        <v>133205</v>
      </c>
      <c r="C3340" s="16" t="s">
        <v>2056</v>
      </c>
      <c r="D3340" s="26">
        <v>43701</v>
      </c>
      <c r="E3340" s="16" t="s">
        <v>1497</v>
      </c>
      <c r="F3340" s="66">
        <v>0</v>
      </c>
      <c r="G3340" s="17"/>
      <c r="H3340" s="18">
        <f t="shared" si="51"/>
        <v>0</v>
      </c>
    </row>
    <row r="3341" spans="2:8" s="13" customFormat="1" hidden="1" x14ac:dyDescent="0.15">
      <c r="B3341" s="15">
        <v>133206</v>
      </c>
      <c r="C3341" s="16" t="s">
        <v>2057</v>
      </c>
      <c r="D3341" s="26">
        <v>43701</v>
      </c>
      <c r="E3341" s="16" t="s">
        <v>1497</v>
      </c>
      <c r="F3341" s="66">
        <v>0</v>
      </c>
      <c r="G3341" s="17"/>
      <c r="H3341" s="18">
        <f t="shared" si="51"/>
        <v>0</v>
      </c>
    </row>
    <row r="3342" spans="2:8" s="13" customFormat="1" hidden="1" x14ac:dyDescent="0.15">
      <c r="B3342" s="15">
        <v>133207</v>
      </c>
      <c r="C3342" s="16" t="s">
        <v>2058</v>
      </c>
      <c r="D3342" s="26">
        <v>43701</v>
      </c>
      <c r="E3342" s="16" t="s">
        <v>1497</v>
      </c>
      <c r="F3342" s="66">
        <v>0</v>
      </c>
      <c r="G3342" s="17"/>
      <c r="H3342" s="18">
        <f t="shared" si="51"/>
        <v>0</v>
      </c>
    </row>
    <row r="3343" spans="2:8" s="13" customFormat="1" hidden="1" x14ac:dyDescent="0.15">
      <c r="B3343" s="15">
        <v>133208</v>
      </c>
      <c r="C3343" s="16" t="s">
        <v>2059</v>
      </c>
      <c r="D3343" s="26">
        <v>43701</v>
      </c>
      <c r="E3343" s="16" t="s">
        <v>1497</v>
      </c>
      <c r="F3343" s="66">
        <v>0</v>
      </c>
      <c r="G3343" s="17"/>
      <c r="H3343" s="18">
        <f t="shared" si="51"/>
        <v>0</v>
      </c>
    </row>
    <row r="3344" spans="2:8" s="13" customFormat="1" hidden="1" x14ac:dyDescent="0.15">
      <c r="B3344" s="15">
        <v>133209</v>
      </c>
      <c r="C3344" s="16" t="s">
        <v>2060</v>
      </c>
      <c r="D3344" s="26">
        <v>43701</v>
      </c>
      <c r="E3344" s="16" t="s">
        <v>1497</v>
      </c>
      <c r="F3344" s="66">
        <v>0</v>
      </c>
      <c r="G3344" s="17"/>
      <c r="H3344" s="18">
        <f t="shared" si="51"/>
        <v>0</v>
      </c>
    </row>
    <row r="3345" spans="2:8" s="13" customFormat="1" hidden="1" x14ac:dyDescent="0.15">
      <c r="B3345" s="15">
        <v>133210</v>
      </c>
      <c r="C3345" s="16" t="s">
        <v>2061</v>
      </c>
      <c r="D3345" s="26">
        <v>43701</v>
      </c>
      <c r="E3345" s="16" t="s">
        <v>1497</v>
      </c>
      <c r="F3345" s="66">
        <v>0</v>
      </c>
      <c r="G3345" s="17"/>
      <c r="H3345" s="18">
        <f t="shared" si="51"/>
        <v>0</v>
      </c>
    </row>
    <row r="3346" spans="2:8" s="13" customFormat="1" hidden="1" x14ac:dyDescent="0.15">
      <c r="B3346" s="15">
        <v>133211</v>
      </c>
      <c r="C3346" s="16" t="s">
        <v>2062</v>
      </c>
      <c r="D3346" s="26">
        <v>43701</v>
      </c>
      <c r="E3346" s="16" t="s">
        <v>1497</v>
      </c>
      <c r="F3346" s="66">
        <v>0</v>
      </c>
      <c r="G3346" s="17"/>
      <c r="H3346" s="18">
        <f t="shared" si="51"/>
        <v>0</v>
      </c>
    </row>
    <row r="3347" spans="2:8" s="13" customFormat="1" hidden="1" x14ac:dyDescent="0.15">
      <c r="B3347" s="15">
        <v>133212</v>
      </c>
      <c r="C3347" s="16" t="s">
        <v>2063</v>
      </c>
      <c r="D3347" s="26">
        <v>43701</v>
      </c>
      <c r="E3347" s="16" t="s">
        <v>1497</v>
      </c>
      <c r="F3347" s="66">
        <v>0</v>
      </c>
      <c r="G3347" s="17"/>
      <c r="H3347" s="18">
        <f t="shared" si="51"/>
        <v>0</v>
      </c>
    </row>
    <row r="3348" spans="2:8" s="13" customFormat="1" hidden="1" x14ac:dyDescent="0.15">
      <c r="B3348" s="15">
        <v>133213</v>
      </c>
      <c r="C3348" s="16" t="s">
        <v>2064</v>
      </c>
      <c r="D3348" s="26">
        <v>43701</v>
      </c>
      <c r="E3348" s="16" t="s">
        <v>1497</v>
      </c>
      <c r="F3348" s="66">
        <v>0</v>
      </c>
      <c r="G3348" s="17"/>
      <c r="H3348" s="18">
        <f t="shared" si="51"/>
        <v>0</v>
      </c>
    </row>
    <row r="3349" spans="2:8" s="13" customFormat="1" hidden="1" x14ac:dyDescent="0.15">
      <c r="B3349" s="15">
        <v>133214</v>
      </c>
      <c r="C3349" s="16" t="s">
        <v>2065</v>
      </c>
      <c r="D3349" s="26">
        <v>43701</v>
      </c>
      <c r="E3349" s="16" t="s">
        <v>1497</v>
      </c>
      <c r="F3349" s="66">
        <v>0</v>
      </c>
      <c r="G3349" s="17"/>
      <c r="H3349" s="18">
        <f t="shared" si="51"/>
        <v>0</v>
      </c>
    </row>
    <row r="3350" spans="2:8" s="13" customFormat="1" hidden="1" x14ac:dyDescent="0.15">
      <c r="B3350" s="15">
        <v>133215</v>
      </c>
      <c r="C3350" s="16" t="s">
        <v>2066</v>
      </c>
      <c r="D3350" s="26">
        <v>43701</v>
      </c>
      <c r="E3350" s="16" t="s">
        <v>1497</v>
      </c>
      <c r="F3350" s="66">
        <v>0</v>
      </c>
      <c r="G3350" s="17"/>
      <c r="H3350" s="18">
        <f t="shared" si="51"/>
        <v>0</v>
      </c>
    </row>
    <row r="3351" spans="2:8" s="13" customFormat="1" hidden="1" x14ac:dyDescent="0.15">
      <c r="B3351" s="15">
        <v>133216</v>
      </c>
      <c r="C3351" s="16" t="s">
        <v>2067</v>
      </c>
      <c r="D3351" s="26">
        <v>43701</v>
      </c>
      <c r="E3351" s="16" t="s">
        <v>1497</v>
      </c>
      <c r="F3351" s="66">
        <v>110000</v>
      </c>
      <c r="G3351" s="17"/>
      <c r="H3351" s="18">
        <f t="shared" si="51"/>
        <v>110000</v>
      </c>
    </row>
    <row r="3352" spans="2:8" s="13" customFormat="1" hidden="1" x14ac:dyDescent="0.15">
      <c r="B3352" s="15">
        <v>133217</v>
      </c>
      <c r="C3352" s="16" t="s">
        <v>2068</v>
      </c>
      <c r="D3352" s="26">
        <v>43701</v>
      </c>
      <c r="E3352" s="16" t="s">
        <v>1497</v>
      </c>
      <c r="F3352" s="66">
        <v>115000</v>
      </c>
      <c r="G3352" s="17"/>
      <c r="H3352" s="18">
        <f t="shared" si="51"/>
        <v>115000</v>
      </c>
    </row>
    <row r="3353" spans="2:8" s="13" customFormat="1" hidden="1" x14ac:dyDescent="0.15">
      <c r="B3353" s="15">
        <v>133218</v>
      </c>
      <c r="C3353" s="16" t="s">
        <v>2069</v>
      </c>
      <c r="D3353" s="26">
        <v>43701</v>
      </c>
      <c r="E3353" s="16" t="s">
        <v>1497</v>
      </c>
      <c r="F3353" s="66">
        <v>0</v>
      </c>
      <c r="G3353" s="17"/>
      <c r="H3353" s="18">
        <f t="shared" si="51"/>
        <v>0</v>
      </c>
    </row>
    <row r="3354" spans="2:8" s="13" customFormat="1" hidden="1" x14ac:dyDescent="0.15">
      <c r="B3354" s="15">
        <v>133219</v>
      </c>
      <c r="C3354" s="16" t="s">
        <v>2070</v>
      </c>
      <c r="D3354" s="26">
        <v>43701</v>
      </c>
      <c r="E3354" s="16" t="s">
        <v>1497</v>
      </c>
      <c r="F3354" s="66">
        <v>0</v>
      </c>
      <c r="G3354" s="17"/>
      <c r="H3354" s="18">
        <f t="shared" si="51"/>
        <v>0</v>
      </c>
    </row>
    <row r="3355" spans="2:8" s="13" customFormat="1" hidden="1" x14ac:dyDescent="0.15">
      <c r="B3355" s="15">
        <v>133220</v>
      </c>
      <c r="C3355" s="16" t="s">
        <v>2071</v>
      </c>
      <c r="D3355" s="26">
        <v>43701</v>
      </c>
      <c r="E3355" s="16" t="s">
        <v>1497</v>
      </c>
      <c r="F3355" s="66">
        <v>0</v>
      </c>
      <c r="G3355" s="17"/>
      <c r="H3355" s="18">
        <f t="shared" si="51"/>
        <v>0</v>
      </c>
    </row>
    <row r="3356" spans="2:8" s="13" customFormat="1" hidden="1" x14ac:dyDescent="0.15">
      <c r="B3356" s="15">
        <v>133221</v>
      </c>
      <c r="C3356" s="16" t="s">
        <v>2072</v>
      </c>
      <c r="D3356" s="26">
        <v>43701</v>
      </c>
      <c r="E3356" s="16" t="s">
        <v>1497</v>
      </c>
      <c r="F3356" s="66">
        <v>0</v>
      </c>
      <c r="G3356" s="17"/>
      <c r="H3356" s="18">
        <f t="shared" si="51"/>
        <v>0</v>
      </c>
    </row>
    <row r="3357" spans="2:8" s="13" customFormat="1" hidden="1" x14ac:dyDescent="0.15">
      <c r="B3357" s="15">
        <v>133222</v>
      </c>
      <c r="C3357" s="16" t="s">
        <v>2073</v>
      </c>
      <c r="D3357" s="26">
        <v>43701</v>
      </c>
      <c r="E3357" s="16" t="s">
        <v>1497</v>
      </c>
      <c r="F3357" s="66">
        <v>0</v>
      </c>
      <c r="G3357" s="17"/>
      <c r="H3357" s="18">
        <f t="shared" si="51"/>
        <v>0</v>
      </c>
    </row>
    <row r="3358" spans="2:8" s="13" customFormat="1" hidden="1" x14ac:dyDescent="0.15">
      <c r="B3358" s="15">
        <v>133223</v>
      </c>
      <c r="C3358" s="16" t="s">
        <v>2074</v>
      </c>
      <c r="D3358" s="26">
        <v>43701</v>
      </c>
      <c r="E3358" s="16" t="s">
        <v>1497</v>
      </c>
      <c r="F3358" s="66">
        <v>0</v>
      </c>
      <c r="G3358" s="17"/>
      <c r="H3358" s="18">
        <f t="shared" si="51"/>
        <v>0</v>
      </c>
    </row>
    <row r="3359" spans="2:8" s="13" customFormat="1" hidden="1" x14ac:dyDescent="0.15">
      <c r="B3359" s="15">
        <v>133224</v>
      </c>
      <c r="C3359" s="16" t="s">
        <v>2075</v>
      </c>
      <c r="D3359" s="26">
        <v>43701</v>
      </c>
      <c r="E3359" s="16" t="s">
        <v>1497</v>
      </c>
      <c r="F3359" s="66">
        <v>0</v>
      </c>
      <c r="G3359" s="17"/>
      <c r="H3359" s="18">
        <f t="shared" si="51"/>
        <v>0</v>
      </c>
    </row>
    <row r="3360" spans="2:8" s="13" customFormat="1" hidden="1" x14ac:dyDescent="0.15">
      <c r="B3360" s="15">
        <v>133225</v>
      </c>
      <c r="C3360" s="16" t="s">
        <v>2076</v>
      </c>
      <c r="D3360" s="26">
        <v>43701</v>
      </c>
      <c r="E3360" s="16" t="s">
        <v>1497</v>
      </c>
      <c r="F3360" s="66">
        <v>0</v>
      </c>
      <c r="G3360" s="17"/>
      <c r="H3360" s="18">
        <f t="shared" ref="H3360:H3423" si="52">F3360+G3360</f>
        <v>0</v>
      </c>
    </row>
    <row r="3361" spans="2:8" s="13" customFormat="1" hidden="1" x14ac:dyDescent="0.15">
      <c r="B3361" s="15">
        <v>133226</v>
      </c>
      <c r="C3361" s="16" t="s">
        <v>2077</v>
      </c>
      <c r="D3361" s="26">
        <v>43701</v>
      </c>
      <c r="E3361" s="16" t="s">
        <v>1497</v>
      </c>
      <c r="F3361" s="66">
        <v>0</v>
      </c>
      <c r="G3361" s="17"/>
      <c r="H3361" s="18">
        <f t="shared" si="52"/>
        <v>0</v>
      </c>
    </row>
    <row r="3362" spans="2:8" s="13" customFormat="1" hidden="1" x14ac:dyDescent="0.15">
      <c r="B3362" s="15">
        <v>133227</v>
      </c>
      <c r="C3362" s="16" t="s">
        <v>2078</v>
      </c>
      <c r="D3362" s="26">
        <v>43701</v>
      </c>
      <c r="E3362" s="16" t="s">
        <v>1497</v>
      </c>
      <c r="F3362" s="66">
        <v>0</v>
      </c>
      <c r="G3362" s="17"/>
      <c r="H3362" s="18">
        <f t="shared" si="52"/>
        <v>0</v>
      </c>
    </row>
    <row r="3363" spans="2:8" s="13" customFormat="1" hidden="1" x14ac:dyDescent="0.15">
      <c r="B3363" s="15">
        <v>133228</v>
      </c>
      <c r="C3363" s="16" t="s">
        <v>2079</v>
      </c>
      <c r="D3363" s="26">
        <v>43701</v>
      </c>
      <c r="E3363" s="16" t="s">
        <v>1497</v>
      </c>
      <c r="F3363" s="66">
        <v>0</v>
      </c>
      <c r="G3363" s="17"/>
      <c r="H3363" s="18">
        <f t="shared" si="52"/>
        <v>0</v>
      </c>
    </row>
    <row r="3364" spans="2:8" s="13" customFormat="1" hidden="1" x14ac:dyDescent="0.15">
      <c r="B3364" s="15">
        <v>133229</v>
      </c>
      <c r="C3364" s="16" t="s">
        <v>2080</v>
      </c>
      <c r="D3364" s="26">
        <v>43701</v>
      </c>
      <c r="E3364" s="16" t="s">
        <v>1497</v>
      </c>
      <c r="F3364" s="66">
        <v>0</v>
      </c>
      <c r="G3364" s="17"/>
      <c r="H3364" s="18">
        <f t="shared" si="52"/>
        <v>0</v>
      </c>
    </row>
    <row r="3365" spans="2:8" s="13" customFormat="1" hidden="1" x14ac:dyDescent="0.15">
      <c r="B3365" s="15">
        <v>133230</v>
      </c>
      <c r="C3365" s="16" t="s">
        <v>2081</v>
      </c>
      <c r="D3365" s="26">
        <v>43701</v>
      </c>
      <c r="E3365" s="16" t="s">
        <v>1497</v>
      </c>
      <c r="F3365" s="66">
        <v>0</v>
      </c>
      <c r="G3365" s="17"/>
      <c r="H3365" s="18">
        <f t="shared" si="52"/>
        <v>0</v>
      </c>
    </row>
    <row r="3366" spans="2:8" s="13" customFormat="1" hidden="1" x14ac:dyDescent="0.15">
      <c r="B3366" s="15">
        <v>133231</v>
      </c>
      <c r="C3366" s="16" t="s">
        <v>2082</v>
      </c>
      <c r="D3366" s="26">
        <v>43701</v>
      </c>
      <c r="E3366" s="16" t="s">
        <v>1497</v>
      </c>
      <c r="F3366" s="66">
        <v>25000000</v>
      </c>
      <c r="G3366" s="17"/>
      <c r="H3366" s="18">
        <f t="shared" si="52"/>
        <v>25000000</v>
      </c>
    </row>
    <row r="3367" spans="2:8" s="13" customFormat="1" hidden="1" x14ac:dyDescent="0.15">
      <c r="B3367" s="15">
        <v>133232</v>
      </c>
      <c r="C3367" s="16" t="s">
        <v>2083</v>
      </c>
      <c r="D3367" s="26">
        <v>43701</v>
      </c>
      <c r="E3367" s="16" t="s">
        <v>1497</v>
      </c>
      <c r="F3367" s="66">
        <v>0</v>
      </c>
      <c r="G3367" s="17"/>
      <c r="H3367" s="18">
        <f t="shared" si="52"/>
        <v>0</v>
      </c>
    </row>
    <row r="3368" spans="2:8" s="13" customFormat="1" hidden="1" x14ac:dyDescent="0.15">
      <c r="B3368" s="15">
        <v>133233</v>
      </c>
      <c r="C3368" s="16" t="s">
        <v>2084</v>
      </c>
      <c r="D3368" s="26">
        <v>43701</v>
      </c>
      <c r="E3368" s="16" t="s">
        <v>1497</v>
      </c>
      <c r="F3368" s="66">
        <v>0</v>
      </c>
      <c r="G3368" s="17"/>
      <c r="H3368" s="18">
        <f t="shared" si="52"/>
        <v>0</v>
      </c>
    </row>
    <row r="3369" spans="2:8" s="13" customFormat="1" hidden="1" x14ac:dyDescent="0.15">
      <c r="B3369" s="15">
        <v>133234</v>
      </c>
      <c r="C3369" s="16" t="s">
        <v>2085</v>
      </c>
      <c r="D3369" s="26">
        <v>43701</v>
      </c>
      <c r="E3369" s="16" t="s">
        <v>1497</v>
      </c>
      <c r="F3369" s="66">
        <v>0</v>
      </c>
      <c r="G3369" s="17"/>
      <c r="H3369" s="18">
        <f t="shared" si="52"/>
        <v>0</v>
      </c>
    </row>
    <row r="3370" spans="2:8" s="13" customFormat="1" hidden="1" x14ac:dyDescent="0.15">
      <c r="B3370" s="15">
        <v>133235</v>
      </c>
      <c r="C3370" s="16" t="s">
        <v>2086</v>
      </c>
      <c r="D3370" s="26">
        <v>43701</v>
      </c>
      <c r="E3370" s="16" t="s">
        <v>1497</v>
      </c>
      <c r="F3370" s="66">
        <v>0</v>
      </c>
      <c r="G3370" s="17"/>
      <c r="H3370" s="18">
        <f t="shared" si="52"/>
        <v>0</v>
      </c>
    </row>
    <row r="3371" spans="2:8" s="13" customFormat="1" hidden="1" x14ac:dyDescent="0.15">
      <c r="B3371" s="15">
        <v>133236</v>
      </c>
      <c r="C3371" s="16" t="s">
        <v>2087</v>
      </c>
      <c r="D3371" s="26">
        <v>43701</v>
      </c>
      <c r="E3371" s="16" t="s">
        <v>1497</v>
      </c>
      <c r="F3371" s="66">
        <v>0</v>
      </c>
      <c r="G3371" s="17"/>
      <c r="H3371" s="18">
        <f t="shared" si="52"/>
        <v>0</v>
      </c>
    </row>
    <row r="3372" spans="2:8" s="13" customFormat="1" hidden="1" x14ac:dyDescent="0.15">
      <c r="B3372" s="15">
        <v>133237</v>
      </c>
      <c r="C3372" s="16" t="s">
        <v>2088</v>
      </c>
      <c r="D3372" s="26">
        <v>43701</v>
      </c>
      <c r="E3372" s="16" t="s">
        <v>1497</v>
      </c>
      <c r="F3372" s="66">
        <v>0</v>
      </c>
      <c r="G3372" s="17"/>
      <c r="H3372" s="18">
        <f t="shared" si="52"/>
        <v>0</v>
      </c>
    </row>
    <row r="3373" spans="2:8" s="13" customFormat="1" hidden="1" x14ac:dyDescent="0.15">
      <c r="B3373" s="15">
        <v>133238</v>
      </c>
      <c r="C3373" s="16" t="s">
        <v>2089</v>
      </c>
      <c r="D3373" s="26">
        <v>43701</v>
      </c>
      <c r="E3373" s="16" t="s">
        <v>1497</v>
      </c>
      <c r="F3373" s="66">
        <v>0</v>
      </c>
      <c r="G3373" s="17"/>
      <c r="H3373" s="18">
        <f t="shared" si="52"/>
        <v>0</v>
      </c>
    </row>
    <row r="3374" spans="2:8" s="13" customFormat="1" hidden="1" x14ac:dyDescent="0.15">
      <c r="B3374" s="15">
        <v>133239</v>
      </c>
      <c r="C3374" s="16" t="s">
        <v>2090</v>
      </c>
      <c r="D3374" s="26">
        <v>43701</v>
      </c>
      <c r="E3374" s="16" t="s">
        <v>1497</v>
      </c>
      <c r="F3374" s="66">
        <v>0</v>
      </c>
      <c r="G3374" s="17"/>
      <c r="H3374" s="18">
        <f t="shared" si="52"/>
        <v>0</v>
      </c>
    </row>
    <row r="3375" spans="2:8" s="13" customFormat="1" hidden="1" x14ac:dyDescent="0.15">
      <c r="B3375" s="15">
        <v>133240</v>
      </c>
      <c r="C3375" s="16" t="s">
        <v>2091</v>
      </c>
      <c r="D3375" s="26">
        <v>43701</v>
      </c>
      <c r="E3375" s="16" t="s">
        <v>1497</v>
      </c>
      <c r="F3375" s="66">
        <v>0</v>
      </c>
      <c r="G3375" s="17"/>
      <c r="H3375" s="18">
        <f t="shared" si="52"/>
        <v>0</v>
      </c>
    </row>
    <row r="3376" spans="2:8" s="13" customFormat="1" hidden="1" x14ac:dyDescent="0.15">
      <c r="B3376" s="15">
        <v>133241</v>
      </c>
      <c r="C3376" s="16" t="s">
        <v>2092</v>
      </c>
      <c r="D3376" s="26">
        <v>43701</v>
      </c>
      <c r="E3376" s="16" t="s">
        <v>1497</v>
      </c>
      <c r="F3376" s="66">
        <v>0</v>
      </c>
      <c r="G3376" s="17"/>
      <c r="H3376" s="18">
        <f t="shared" si="52"/>
        <v>0</v>
      </c>
    </row>
    <row r="3377" spans="2:8" s="13" customFormat="1" hidden="1" x14ac:dyDescent="0.15">
      <c r="B3377" s="15">
        <v>133242</v>
      </c>
      <c r="C3377" s="16" t="s">
        <v>2093</v>
      </c>
      <c r="D3377" s="26">
        <v>43701</v>
      </c>
      <c r="E3377" s="16" t="s">
        <v>1497</v>
      </c>
      <c r="F3377" s="66">
        <v>0</v>
      </c>
      <c r="G3377" s="17"/>
      <c r="H3377" s="18">
        <f t="shared" si="52"/>
        <v>0</v>
      </c>
    </row>
    <row r="3378" spans="2:8" s="13" customFormat="1" hidden="1" x14ac:dyDescent="0.15">
      <c r="B3378" s="15">
        <v>133243</v>
      </c>
      <c r="C3378" s="16" t="s">
        <v>2094</v>
      </c>
      <c r="D3378" s="26">
        <v>43701</v>
      </c>
      <c r="E3378" s="16" t="s">
        <v>1497</v>
      </c>
      <c r="F3378" s="66">
        <v>6400000</v>
      </c>
      <c r="G3378" s="17"/>
      <c r="H3378" s="18">
        <f t="shared" si="52"/>
        <v>6400000</v>
      </c>
    </row>
    <row r="3379" spans="2:8" s="13" customFormat="1" hidden="1" x14ac:dyDescent="0.15">
      <c r="B3379" s="15">
        <v>133244</v>
      </c>
      <c r="C3379" s="16" t="s">
        <v>2095</v>
      </c>
      <c r="D3379" s="26">
        <v>43701</v>
      </c>
      <c r="E3379" s="16" t="s">
        <v>1497</v>
      </c>
      <c r="F3379" s="66">
        <v>4950000</v>
      </c>
      <c r="G3379" s="17"/>
      <c r="H3379" s="18">
        <f t="shared" si="52"/>
        <v>4950000</v>
      </c>
    </row>
    <row r="3380" spans="2:8" s="13" customFormat="1" hidden="1" x14ac:dyDescent="0.15">
      <c r="B3380" s="15">
        <v>133245</v>
      </c>
      <c r="C3380" s="16" t="s">
        <v>2096</v>
      </c>
      <c r="D3380" s="26">
        <v>43701</v>
      </c>
      <c r="E3380" s="16" t="s">
        <v>1497</v>
      </c>
      <c r="F3380" s="66">
        <v>0</v>
      </c>
      <c r="G3380" s="17"/>
      <c r="H3380" s="18">
        <f t="shared" si="52"/>
        <v>0</v>
      </c>
    </row>
    <row r="3381" spans="2:8" s="13" customFormat="1" hidden="1" x14ac:dyDescent="0.15">
      <c r="B3381" s="15">
        <v>133246</v>
      </c>
      <c r="C3381" s="16" t="s">
        <v>2097</v>
      </c>
      <c r="D3381" s="26">
        <v>43701</v>
      </c>
      <c r="E3381" s="16" t="s">
        <v>1497</v>
      </c>
      <c r="F3381" s="66">
        <v>0</v>
      </c>
      <c r="G3381" s="17"/>
      <c r="H3381" s="18">
        <f t="shared" si="52"/>
        <v>0</v>
      </c>
    </row>
    <row r="3382" spans="2:8" s="13" customFormat="1" hidden="1" x14ac:dyDescent="0.15">
      <c r="B3382" s="15">
        <v>133247</v>
      </c>
      <c r="C3382" s="16" t="s">
        <v>2098</v>
      </c>
      <c r="D3382" s="26">
        <v>43701</v>
      </c>
      <c r="E3382" s="16" t="s">
        <v>1497</v>
      </c>
      <c r="F3382" s="66">
        <v>6200000</v>
      </c>
      <c r="G3382" s="17"/>
      <c r="H3382" s="18">
        <f t="shared" si="52"/>
        <v>6200000</v>
      </c>
    </row>
    <row r="3383" spans="2:8" s="13" customFormat="1" hidden="1" x14ac:dyDescent="0.15">
      <c r="B3383" s="15">
        <v>133248</v>
      </c>
      <c r="C3383" s="16" t="s">
        <v>2099</v>
      </c>
      <c r="D3383" s="26">
        <v>43701</v>
      </c>
      <c r="E3383" s="16" t="s">
        <v>1497</v>
      </c>
      <c r="F3383" s="66">
        <v>0</v>
      </c>
      <c r="G3383" s="17"/>
      <c r="H3383" s="18">
        <f t="shared" si="52"/>
        <v>0</v>
      </c>
    </row>
    <row r="3384" spans="2:8" s="13" customFormat="1" hidden="1" x14ac:dyDescent="0.15">
      <c r="B3384" s="15">
        <v>133249</v>
      </c>
      <c r="C3384" s="16" t="s">
        <v>2100</v>
      </c>
      <c r="D3384" s="26">
        <v>43701</v>
      </c>
      <c r="E3384" s="16" t="s">
        <v>1497</v>
      </c>
      <c r="F3384" s="66">
        <v>0</v>
      </c>
      <c r="G3384" s="17"/>
      <c r="H3384" s="18">
        <f t="shared" si="52"/>
        <v>0</v>
      </c>
    </row>
    <row r="3385" spans="2:8" s="13" customFormat="1" hidden="1" x14ac:dyDescent="0.15">
      <c r="B3385" s="15">
        <v>133250</v>
      </c>
      <c r="C3385" s="16" t="s">
        <v>2101</v>
      </c>
      <c r="D3385" s="26">
        <v>43701</v>
      </c>
      <c r="E3385" s="16" t="s">
        <v>1497</v>
      </c>
      <c r="F3385" s="66">
        <v>0</v>
      </c>
      <c r="G3385" s="17"/>
      <c r="H3385" s="18">
        <f t="shared" si="52"/>
        <v>0</v>
      </c>
    </row>
    <row r="3386" spans="2:8" s="13" customFormat="1" hidden="1" x14ac:dyDescent="0.15">
      <c r="B3386" s="15">
        <v>133251</v>
      </c>
      <c r="C3386" s="16" t="s">
        <v>2102</v>
      </c>
      <c r="D3386" s="26">
        <v>43701</v>
      </c>
      <c r="E3386" s="16" t="s">
        <v>1497</v>
      </c>
      <c r="F3386" s="66">
        <v>5850000</v>
      </c>
      <c r="G3386" s="17"/>
      <c r="H3386" s="18">
        <f t="shared" si="52"/>
        <v>5850000</v>
      </c>
    </row>
    <row r="3387" spans="2:8" s="13" customFormat="1" hidden="1" x14ac:dyDescent="0.15">
      <c r="B3387" s="15">
        <v>133252</v>
      </c>
      <c r="C3387" s="16" t="s">
        <v>2103</v>
      </c>
      <c r="D3387" s="26">
        <v>43701</v>
      </c>
      <c r="E3387" s="16" t="s">
        <v>1497</v>
      </c>
      <c r="F3387" s="66">
        <v>0</v>
      </c>
      <c r="G3387" s="17"/>
      <c r="H3387" s="18">
        <f t="shared" si="52"/>
        <v>0</v>
      </c>
    </row>
    <row r="3388" spans="2:8" s="13" customFormat="1" hidden="1" x14ac:dyDescent="0.15">
      <c r="B3388" s="15">
        <v>133253</v>
      </c>
      <c r="C3388" s="16" t="s">
        <v>2104</v>
      </c>
      <c r="D3388" s="26">
        <v>43701</v>
      </c>
      <c r="E3388" s="16" t="s">
        <v>1497</v>
      </c>
      <c r="F3388" s="66">
        <v>0</v>
      </c>
      <c r="G3388" s="17"/>
      <c r="H3388" s="18">
        <f t="shared" si="52"/>
        <v>0</v>
      </c>
    </row>
    <row r="3389" spans="2:8" s="13" customFormat="1" hidden="1" x14ac:dyDescent="0.15">
      <c r="B3389" s="15">
        <v>133254</v>
      </c>
      <c r="C3389" s="16" t="s">
        <v>2105</v>
      </c>
      <c r="D3389" s="26">
        <v>43701</v>
      </c>
      <c r="E3389" s="16" t="s">
        <v>1497</v>
      </c>
      <c r="F3389" s="66">
        <v>0</v>
      </c>
      <c r="G3389" s="17"/>
      <c r="H3389" s="18">
        <f t="shared" si="52"/>
        <v>0</v>
      </c>
    </row>
    <row r="3390" spans="2:8" s="13" customFormat="1" hidden="1" x14ac:dyDescent="0.15">
      <c r="B3390" s="15">
        <v>133255</v>
      </c>
      <c r="C3390" s="16" t="s">
        <v>2106</v>
      </c>
      <c r="D3390" s="26">
        <v>43701</v>
      </c>
      <c r="E3390" s="16" t="s">
        <v>1497</v>
      </c>
      <c r="F3390" s="66">
        <v>0</v>
      </c>
      <c r="G3390" s="17"/>
      <c r="H3390" s="18">
        <f t="shared" si="52"/>
        <v>0</v>
      </c>
    </row>
    <row r="3391" spans="2:8" s="13" customFormat="1" hidden="1" x14ac:dyDescent="0.15">
      <c r="B3391" s="15">
        <v>133256</v>
      </c>
      <c r="C3391" s="16" t="s">
        <v>2107</v>
      </c>
      <c r="D3391" s="26">
        <v>43701</v>
      </c>
      <c r="E3391" s="16" t="s">
        <v>1497</v>
      </c>
      <c r="F3391" s="66">
        <v>0</v>
      </c>
      <c r="G3391" s="17"/>
      <c r="H3391" s="18">
        <f t="shared" si="52"/>
        <v>0</v>
      </c>
    </row>
    <row r="3392" spans="2:8" s="13" customFormat="1" hidden="1" x14ac:dyDescent="0.15">
      <c r="B3392" s="15">
        <v>133257</v>
      </c>
      <c r="C3392" s="16" t="s">
        <v>2108</v>
      </c>
      <c r="D3392" s="26">
        <v>43701</v>
      </c>
      <c r="E3392" s="16" t="s">
        <v>1497</v>
      </c>
      <c r="F3392" s="66">
        <v>0</v>
      </c>
      <c r="G3392" s="17"/>
      <c r="H3392" s="18">
        <f t="shared" si="52"/>
        <v>0</v>
      </c>
    </row>
    <row r="3393" spans="2:8" s="13" customFormat="1" hidden="1" x14ac:dyDescent="0.15">
      <c r="B3393" s="15">
        <v>133258</v>
      </c>
      <c r="C3393" s="16" t="s">
        <v>2109</v>
      </c>
      <c r="D3393" s="26">
        <v>43701</v>
      </c>
      <c r="E3393" s="16" t="s">
        <v>1497</v>
      </c>
      <c r="F3393" s="66">
        <v>0</v>
      </c>
      <c r="G3393" s="17"/>
      <c r="H3393" s="18">
        <f t="shared" si="52"/>
        <v>0</v>
      </c>
    </row>
    <row r="3394" spans="2:8" s="13" customFormat="1" hidden="1" x14ac:dyDescent="0.15">
      <c r="B3394" s="15">
        <v>133259</v>
      </c>
      <c r="C3394" s="16" t="s">
        <v>2110</v>
      </c>
      <c r="D3394" s="26">
        <v>43701</v>
      </c>
      <c r="E3394" s="16" t="s">
        <v>1497</v>
      </c>
      <c r="F3394" s="66">
        <v>0</v>
      </c>
      <c r="G3394" s="17"/>
      <c r="H3394" s="18">
        <f t="shared" si="52"/>
        <v>0</v>
      </c>
    </row>
    <row r="3395" spans="2:8" s="13" customFormat="1" hidden="1" x14ac:dyDescent="0.15">
      <c r="B3395" s="15">
        <v>133260</v>
      </c>
      <c r="C3395" s="16" t="s">
        <v>2111</v>
      </c>
      <c r="D3395" s="26">
        <v>43701</v>
      </c>
      <c r="E3395" s="16" t="s">
        <v>1497</v>
      </c>
      <c r="F3395" s="66">
        <v>0</v>
      </c>
      <c r="G3395" s="17"/>
      <c r="H3395" s="18">
        <f t="shared" si="52"/>
        <v>0</v>
      </c>
    </row>
    <row r="3396" spans="2:8" s="13" customFormat="1" hidden="1" x14ac:dyDescent="0.15">
      <c r="B3396" s="15">
        <v>133261</v>
      </c>
      <c r="C3396" s="16" t="s">
        <v>2112</v>
      </c>
      <c r="D3396" s="26">
        <v>43701</v>
      </c>
      <c r="E3396" s="16" t="s">
        <v>1497</v>
      </c>
      <c r="F3396" s="66">
        <v>0</v>
      </c>
      <c r="G3396" s="17"/>
      <c r="H3396" s="18">
        <f t="shared" si="52"/>
        <v>0</v>
      </c>
    </row>
    <row r="3397" spans="2:8" s="13" customFormat="1" hidden="1" x14ac:dyDescent="0.15">
      <c r="B3397" s="15">
        <v>133262</v>
      </c>
      <c r="C3397" s="16" t="s">
        <v>2113</v>
      </c>
      <c r="D3397" s="26">
        <v>43701</v>
      </c>
      <c r="E3397" s="16" t="s">
        <v>1497</v>
      </c>
      <c r="F3397" s="66">
        <v>0</v>
      </c>
      <c r="G3397" s="17"/>
      <c r="H3397" s="18">
        <f t="shared" si="52"/>
        <v>0</v>
      </c>
    </row>
    <row r="3398" spans="2:8" s="13" customFormat="1" hidden="1" x14ac:dyDescent="0.15">
      <c r="B3398" s="15">
        <v>133263</v>
      </c>
      <c r="C3398" s="16" t="s">
        <v>2114</v>
      </c>
      <c r="D3398" s="26">
        <v>43701</v>
      </c>
      <c r="E3398" s="16" t="s">
        <v>1497</v>
      </c>
      <c r="F3398" s="66">
        <v>5000000</v>
      </c>
      <c r="G3398" s="17"/>
      <c r="H3398" s="18">
        <f t="shared" si="52"/>
        <v>5000000</v>
      </c>
    </row>
    <row r="3399" spans="2:8" s="13" customFormat="1" hidden="1" x14ac:dyDescent="0.15">
      <c r="B3399" s="15">
        <v>133264</v>
      </c>
      <c r="C3399" s="16" t="s">
        <v>2115</v>
      </c>
      <c r="D3399" s="26">
        <v>43701</v>
      </c>
      <c r="E3399" s="16" t="s">
        <v>1497</v>
      </c>
      <c r="F3399" s="66">
        <v>630000</v>
      </c>
      <c r="G3399" s="17"/>
      <c r="H3399" s="18">
        <f t="shared" si="52"/>
        <v>630000</v>
      </c>
    </row>
    <row r="3400" spans="2:8" s="13" customFormat="1" hidden="1" x14ac:dyDescent="0.15">
      <c r="B3400" s="15">
        <v>133265</v>
      </c>
      <c r="C3400" s="16" t="s">
        <v>2116</v>
      </c>
      <c r="D3400" s="26">
        <v>43701</v>
      </c>
      <c r="E3400" s="16" t="s">
        <v>1497</v>
      </c>
      <c r="F3400" s="66">
        <v>0</v>
      </c>
      <c r="G3400" s="17"/>
      <c r="H3400" s="18">
        <f t="shared" si="52"/>
        <v>0</v>
      </c>
    </row>
    <row r="3401" spans="2:8" s="13" customFormat="1" hidden="1" x14ac:dyDescent="0.15">
      <c r="B3401" s="15">
        <v>133266</v>
      </c>
      <c r="C3401" s="16" t="s">
        <v>2117</v>
      </c>
      <c r="D3401" s="26">
        <v>43701</v>
      </c>
      <c r="E3401" s="16" t="s">
        <v>1497</v>
      </c>
      <c r="F3401" s="66">
        <v>0</v>
      </c>
      <c r="G3401" s="17"/>
      <c r="H3401" s="18">
        <f t="shared" si="52"/>
        <v>0</v>
      </c>
    </row>
    <row r="3402" spans="2:8" s="13" customFormat="1" hidden="1" x14ac:dyDescent="0.15">
      <c r="B3402" s="15">
        <v>133267</v>
      </c>
      <c r="C3402" s="16" t="s">
        <v>2118</v>
      </c>
      <c r="D3402" s="26">
        <v>43701</v>
      </c>
      <c r="E3402" s="16" t="s">
        <v>1497</v>
      </c>
      <c r="F3402" s="66">
        <v>0</v>
      </c>
      <c r="G3402" s="17"/>
      <c r="H3402" s="18">
        <f t="shared" si="52"/>
        <v>0</v>
      </c>
    </row>
    <row r="3403" spans="2:8" s="13" customFormat="1" hidden="1" x14ac:dyDescent="0.15">
      <c r="B3403" s="15">
        <v>133268</v>
      </c>
      <c r="C3403" s="16" t="s">
        <v>2119</v>
      </c>
      <c r="D3403" s="26">
        <v>43701</v>
      </c>
      <c r="E3403" s="16" t="s">
        <v>1497</v>
      </c>
      <c r="F3403" s="66">
        <v>0</v>
      </c>
      <c r="G3403" s="17"/>
      <c r="H3403" s="18">
        <f t="shared" si="52"/>
        <v>0</v>
      </c>
    </row>
    <row r="3404" spans="2:8" s="13" customFormat="1" hidden="1" x14ac:dyDescent="0.15">
      <c r="B3404" s="15">
        <v>133269</v>
      </c>
      <c r="C3404" s="16" t="s">
        <v>2120</v>
      </c>
      <c r="D3404" s="26">
        <v>43701</v>
      </c>
      <c r="E3404" s="16" t="s">
        <v>1497</v>
      </c>
      <c r="F3404" s="66">
        <v>0</v>
      </c>
      <c r="G3404" s="17"/>
      <c r="H3404" s="18">
        <f t="shared" si="52"/>
        <v>0</v>
      </c>
    </row>
    <row r="3405" spans="2:8" s="13" customFormat="1" hidden="1" x14ac:dyDescent="0.15">
      <c r="B3405" s="15">
        <v>133270</v>
      </c>
      <c r="C3405" s="16" t="s">
        <v>2121</v>
      </c>
      <c r="D3405" s="26">
        <v>43701</v>
      </c>
      <c r="E3405" s="16" t="s">
        <v>1497</v>
      </c>
      <c r="F3405" s="66">
        <v>0</v>
      </c>
      <c r="G3405" s="17"/>
      <c r="H3405" s="18">
        <f t="shared" si="52"/>
        <v>0</v>
      </c>
    </row>
    <row r="3406" spans="2:8" s="13" customFormat="1" hidden="1" x14ac:dyDescent="0.15">
      <c r="B3406" s="15">
        <v>133271</v>
      </c>
      <c r="C3406" s="16" t="s">
        <v>2122</v>
      </c>
      <c r="D3406" s="26">
        <v>43701</v>
      </c>
      <c r="E3406" s="16" t="s">
        <v>1497</v>
      </c>
      <c r="F3406" s="66">
        <v>0</v>
      </c>
      <c r="G3406" s="17"/>
      <c r="H3406" s="18">
        <f t="shared" si="52"/>
        <v>0</v>
      </c>
    </row>
    <row r="3407" spans="2:8" s="13" customFormat="1" hidden="1" x14ac:dyDescent="0.15">
      <c r="B3407" s="15">
        <v>133272</v>
      </c>
      <c r="C3407" s="16" t="s">
        <v>2123</v>
      </c>
      <c r="D3407" s="26">
        <v>43701</v>
      </c>
      <c r="E3407" s="16" t="s">
        <v>1497</v>
      </c>
      <c r="F3407" s="66">
        <v>0</v>
      </c>
      <c r="G3407" s="17"/>
      <c r="H3407" s="18">
        <f t="shared" si="52"/>
        <v>0</v>
      </c>
    </row>
    <row r="3408" spans="2:8" s="13" customFormat="1" hidden="1" x14ac:dyDescent="0.15">
      <c r="B3408" s="15">
        <v>133273</v>
      </c>
      <c r="C3408" s="16" t="s">
        <v>2124</v>
      </c>
      <c r="D3408" s="26">
        <v>43701</v>
      </c>
      <c r="E3408" s="16" t="s">
        <v>1497</v>
      </c>
      <c r="F3408" s="66">
        <v>0</v>
      </c>
      <c r="G3408" s="17"/>
      <c r="H3408" s="18">
        <f t="shared" si="52"/>
        <v>0</v>
      </c>
    </row>
    <row r="3409" spans="2:8" s="13" customFormat="1" hidden="1" x14ac:dyDescent="0.15">
      <c r="B3409" s="15">
        <v>133274</v>
      </c>
      <c r="C3409" s="16" t="s">
        <v>2125</v>
      </c>
      <c r="D3409" s="26">
        <v>43701</v>
      </c>
      <c r="E3409" s="16" t="s">
        <v>1497</v>
      </c>
      <c r="F3409" s="66">
        <v>0</v>
      </c>
      <c r="G3409" s="17"/>
      <c r="H3409" s="18">
        <f t="shared" si="52"/>
        <v>0</v>
      </c>
    </row>
    <row r="3410" spans="2:8" s="13" customFormat="1" hidden="1" x14ac:dyDescent="0.15">
      <c r="B3410" s="15">
        <v>133275</v>
      </c>
      <c r="C3410" s="16" t="s">
        <v>2126</v>
      </c>
      <c r="D3410" s="26">
        <v>43701</v>
      </c>
      <c r="E3410" s="16" t="s">
        <v>1497</v>
      </c>
      <c r="F3410" s="66">
        <v>0</v>
      </c>
      <c r="G3410" s="17"/>
      <c r="H3410" s="18">
        <f t="shared" si="52"/>
        <v>0</v>
      </c>
    </row>
    <row r="3411" spans="2:8" s="13" customFormat="1" hidden="1" x14ac:dyDescent="0.15">
      <c r="B3411" s="15">
        <v>133276</v>
      </c>
      <c r="C3411" s="16" t="s">
        <v>2127</v>
      </c>
      <c r="D3411" s="26">
        <v>43701</v>
      </c>
      <c r="E3411" s="16" t="s">
        <v>1497</v>
      </c>
      <c r="F3411" s="66">
        <v>0</v>
      </c>
      <c r="G3411" s="17"/>
      <c r="H3411" s="18">
        <f t="shared" si="52"/>
        <v>0</v>
      </c>
    </row>
    <row r="3412" spans="2:8" s="13" customFormat="1" hidden="1" x14ac:dyDescent="0.15">
      <c r="B3412" s="15">
        <v>133277</v>
      </c>
      <c r="C3412" s="16" t="s">
        <v>2128</v>
      </c>
      <c r="D3412" s="26">
        <v>43701</v>
      </c>
      <c r="E3412" s="16" t="s">
        <v>1497</v>
      </c>
      <c r="F3412" s="66">
        <v>0</v>
      </c>
      <c r="G3412" s="17"/>
      <c r="H3412" s="18">
        <f t="shared" si="52"/>
        <v>0</v>
      </c>
    </row>
    <row r="3413" spans="2:8" s="13" customFormat="1" hidden="1" x14ac:dyDescent="0.15">
      <c r="B3413" s="15">
        <v>133278</v>
      </c>
      <c r="C3413" s="16" t="s">
        <v>2129</v>
      </c>
      <c r="D3413" s="26">
        <v>43701</v>
      </c>
      <c r="E3413" s="16" t="s">
        <v>1497</v>
      </c>
      <c r="F3413" s="66">
        <v>0</v>
      </c>
      <c r="G3413" s="17"/>
      <c r="H3413" s="18">
        <f t="shared" si="52"/>
        <v>0</v>
      </c>
    </row>
    <row r="3414" spans="2:8" s="13" customFormat="1" hidden="1" x14ac:dyDescent="0.15">
      <c r="B3414" s="15">
        <v>133279</v>
      </c>
      <c r="C3414" s="16" t="s">
        <v>2130</v>
      </c>
      <c r="D3414" s="26">
        <v>43701</v>
      </c>
      <c r="E3414" s="16" t="s">
        <v>1497</v>
      </c>
      <c r="F3414" s="66">
        <v>0</v>
      </c>
      <c r="G3414" s="17"/>
      <c r="H3414" s="18">
        <f t="shared" si="52"/>
        <v>0</v>
      </c>
    </row>
    <row r="3415" spans="2:8" s="13" customFormat="1" hidden="1" x14ac:dyDescent="0.15">
      <c r="B3415" s="15">
        <v>133280</v>
      </c>
      <c r="C3415" s="16" t="s">
        <v>2131</v>
      </c>
      <c r="D3415" s="26">
        <v>43701</v>
      </c>
      <c r="E3415" s="16" t="s">
        <v>1497</v>
      </c>
      <c r="F3415" s="66">
        <v>0</v>
      </c>
      <c r="G3415" s="17"/>
      <c r="H3415" s="18">
        <f t="shared" si="52"/>
        <v>0</v>
      </c>
    </row>
    <row r="3416" spans="2:8" s="13" customFormat="1" hidden="1" x14ac:dyDescent="0.15">
      <c r="B3416" s="15">
        <v>133281</v>
      </c>
      <c r="C3416" s="16" t="s">
        <v>2132</v>
      </c>
      <c r="D3416" s="26">
        <v>43701</v>
      </c>
      <c r="E3416" s="16" t="s">
        <v>1497</v>
      </c>
      <c r="F3416" s="66">
        <v>0</v>
      </c>
      <c r="G3416" s="17"/>
      <c r="H3416" s="18">
        <f t="shared" si="52"/>
        <v>0</v>
      </c>
    </row>
    <row r="3417" spans="2:8" s="13" customFormat="1" hidden="1" x14ac:dyDescent="0.15">
      <c r="B3417" s="15">
        <v>133282</v>
      </c>
      <c r="C3417" s="16" t="s">
        <v>2133</v>
      </c>
      <c r="D3417" s="26">
        <v>43701</v>
      </c>
      <c r="E3417" s="16" t="s">
        <v>1497</v>
      </c>
      <c r="F3417" s="66">
        <v>0</v>
      </c>
      <c r="G3417" s="17"/>
      <c r="H3417" s="18">
        <f t="shared" si="52"/>
        <v>0</v>
      </c>
    </row>
    <row r="3418" spans="2:8" s="13" customFormat="1" hidden="1" x14ac:dyDescent="0.15">
      <c r="B3418" s="15">
        <v>133283</v>
      </c>
      <c r="C3418" s="16" t="s">
        <v>2134</v>
      </c>
      <c r="D3418" s="26">
        <v>43701</v>
      </c>
      <c r="E3418" s="16" t="s">
        <v>1497</v>
      </c>
      <c r="F3418" s="66">
        <v>0</v>
      </c>
      <c r="G3418" s="17"/>
      <c r="H3418" s="18">
        <f t="shared" si="52"/>
        <v>0</v>
      </c>
    </row>
    <row r="3419" spans="2:8" s="13" customFormat="1" hidden="1" x14ac:dyDescent="0.15">
      <c r="B3419" s="15">
        <v>133284</v>
      </c>
      <c r="C3419" s="16" t="s">
        <v>2135</v>
      </c>
      <c r="D3419" s="26">
        <v>43701</v>
      </c>
      <c r="E3419" s="16" t="s">
        <v>1497</v>
      </c>
      <c r="F3419" s="66">
        <v>0</v>
      </c>
      <c r="G3419" s="17"/>
      <c r="H3419" s="18">
        <f t="shared" si="52"/>
        <v>0</v>
      </c>
    </row>
    <row r="3420" spans="2:8" s="13" customFormat="1" hidden="1" x14ac:dyDescent="0.15">
      <c r="B3420" s="15">
        <v>133285</v>
      </c>
      <c r="C3420" s="16" t="s">
        <v>2136</v>
      </c>
      <c r="D3420" s="26">
        <v>43701</v>
      </c>
      <c r="E3420" s="16" t="s">
        <v>1497</v>
      </c>
      <c r="F3420" s="66">
        <v>0</v>
      </c>
      <c r="G3420" s="17"/>
      <c r="H3420" s="18">
        <f t="shared" si="52"/>
        <v>0</v>
      </c>
    </row>
    <row r="3421" spans="2:8" s="13" customFormat="1" hidden="1" x14ac:dyDescent="0.15">
      <c r="B3421" s="15">
        <v>133286</v>
      </c>
      <c r="C3421" s="16" t="s">
        <v>2137</v>
      </c>
      <c r="D3421" s="26">
        <v>43701</v>
      </c>
      <c r="E3421" s="16" t="s">
        <v>1497</v>
      </c>
      <c r="F3421" s="66">
        <v>2300000</v>
      </c>
      <c r="G3421" s="17"/>
      <c r="H3421" s="18">
        <f t="shared" si="52"/>
        <v>2300000</v>
      </c>
    </row>
    <row r="3422" spans="2:8" s="13" customFormat="1" hidden="1" x14ac:dyDescent="0.15">
      <c r="B3422" s="15">
        <v>133287</v>
      </c>
      <c r="C3422" s="16" t="s">
        <v>2138</v>
      </c>
      <c r="D3422" s="26">
        <v>43701</v>
      </c>
      <c r="E3422" s="16" t="s">
        <v>1497</v>
      </c>
      <c r="F3422" s="66">
        <v>5600000</v>
      </c>
      <c r="G3422" s="17"/>
      <c r="H3422" s="18">
        <f t="shared" si="52"/>
        <v>5600000</v>
      </c>
    </row>
    <row r="3423" spans="2:8" s="13" customFormat="1" hidden="1" x14ac:dyDescent="0.15">
      <c r="B3423" s="15">
        <v>133288</v>
      </c>
      <c r="C3423" s="16" t="s">
        <v>2139</v>
      </c>
      <c r="D3423" s="26">
        <v>43701</v>
      </c>
      <c r="E3423" s="16" t="s">
        <v>1497</v>
      </c>
      <c r="F3423" s="66">
        <v>30960000</v>
      </c>
      <c r="G3423" s="17"/>
      <c r="H3423" s="18">
        <f t="shared" si="52"/>
        <v>30960000</v>
      </c>
    </row>
    <row r="3424" spans="2:8" s="13" customFormat="1" hidden="1" x14ac:dyDescent="0.15">
      <c r="B3424" s="15">
        <v>133289</v>
      </c>
      <c r="C3424" s="16" t="s">
        <v>2140</v>
      </c>
      <c r="D3424" s="26">
        <v>43701</v>
      </c>
      <c r="E3424" s="16" t="s">
        <v>1497</v>
      </c>
      <c r="F3424" s="66">
        <v>0</v>
      </c>
      <c r="G3424" s="17"/>
      <c r="H3424" s="18">
        <f t="shared" ref="H3424:H3487" si="53">F3424+G3424</f>
        <v>0</v>
      </c>
    </row>
    <row r="3425" spans="2:8" s="13" customFormat="1" hidden="1" x14ac:dyDescent="0.15">
      <c r="B3425" s="15">
        <v>133290</v>
      </c>
      <c r="C3425" s="16" t="s">
        <v>2141</v>
      </c>
      <c r="D3425" s="26">
        <v>43701</v>
      </c>
      <c r="E3425" s="16" t="s">
        <v>1497</v>
      </c>
      <c r="F3425" s="66">
        <v>0</v>
      </c>
      <c r="G3425" s="17"/>
      <c r="H3425" s="18">
        <f t="shared" si="53"/>
        <v>0</v>
      </c>
    </row>
    <row r="3426" spans="2:8" s="13" customFormat="1" hidden="1" x14ac:dyDescent="0.15">
      <c r="B3426" s="15">
        <v>133291</v>
      </c>
      <c r="C3426" s="16" t="s">
        <v>2142</v>
      </c>
      <c r="D3426" s="26">
        <v>43701</v>
      </c>
      <c r="E3426" s="16" t="s">
        <v>1497</v>
      </c>
      <c r="F3426" s="66">
        <v>0</v>
      </c>
      <c r="G3426" s="17"/>
      <c r="H3426" s="18">
        <f t="shared" si="53"/>
        <v>0</v>
      </c>
    </row>
    <row r="3427" spans="2:8" s="13" customFormat="1" hidden="1" x14ac:dyDescent="0.15">
      <c r="B3427" s="15">
        <v>133292</v>
      </c>
      <c r="C3427" s="16" t="s">
        <v>2143</v>
      </c>
      <c r="D3427" s="26">
        <v>43701</v>
      </c>
      <c r="E3427" s="16" t="s">
        <v>1497</v>
      </c>
      <c r="F3427" s="66">
        <v>0</v>
      </c>
      <c r="G3427" s="17"/>
      <c r="H3427" s="18">
        <f t="shared" si="53"/>
        <v>0</v>
      </c>
    </row>
    <row r="3428" spans="2:8" s="13" customFormat="1" hidden="1" x14ac:dyDescent="0.15">
      <c r="B3428" s="15">
        <v>133293</v>
      </c>
      <c r="C3428" s="16" t="s">
        <v>2144</v>
      </c>
      <c r="D3428" s="26">
        <v>43701</v>
      </c>
      <c r="E3428" s="16" t="s">
        <v>1497</v>
      </c>
      <c r="F3428" s="66">
        <v>0</v>
      </c>
      <c r="G3428" s="17"/>
      <c r="H3428" s="18">
        <f t="shared" si="53"/>
        <v>0</v>
      </c>
    </row>
    <row r="3429" spans="2:8" s="13" customFormat="1" hidden="1" x14ac:dyDescent="0.15">
      <c r="B3429" s="15">
        <v>133294</v>
      </c>
      <c r="C3429" s="16" t="s">
        <v>2145</v>
      </c>
      <c r="D3429" s="26">
        <v>43701</v>
      </c>
      <c r="E3429" s="16" t="s">
        <v>1497</v>
      </c>
      <c r="F3429" s="66">
        <v>0</v>
      </c>
      <c r="G3429" s="17"/>
      <c r="H3429" s="18">
        <f t="shared" si="53"/>
        <v>0</v>
      </c>
    </row>
    <row r="3430" spans="2:8" s="13" customFormat="1" hidden="1" x14ac:dyDescent="0.15">
      <c r="B3430" s="15">
        <v>133295</v>
      </c>
      <c r="C3430" s="16" t="s">
        <v>2146</v>
      </c>
      <c r="D3430" s="26">
        <v>43701</v>
      </c>
      <c r="E3430" s="16" t="s">
        <v>1497</v>
      </c>
      <c r="F3430" s="66">
        <v>0</v>
      </c>
      <c r="G3430" s="17"/>
      <c r="H3430" s="18">
        <f t="shared" si="53"/>
        <v>0</v>
      </c>
    </row>
    <row r="3431" spans="2:8" s="13" customFormat="1" hidden="1" x14ac:dyDescent="0.15">
      <c r="B3431" s="15">
        <v>133296</v>
      </c>
      <c r="C3431" s="16" t="s">
        <v>2147</v>
      </c>
      <c r="D3431" s="26">
        <v>43701</v>
      </c>
      <c r="E3431" s="16" t="s">
        <v>1497</v>
      </c>
      <c r="F3431" s="66">
        <v>3430000</v>
      </c>
      <c r="G3431" s="17"/>
      <c r="H3431" s="18">
        <f t="shared" si="53"/>
        <v>3430000</v>
      </c>
    </row>
    <row r="3432" spans="2:8" s="13" customFormat="1" hidden="1" x14ac:dyDescent="0.15">
      <c r="B3432" s="15">
        <v>133297</v>
      </c>
      <c r="C3432" s="16" t="s">
        <v>2148</v>
      </c>
      <c r="D3432" s="26">
        <v>43701</v>
      </c>
      <c r="E3432" s="16" t="s">
        <v>1497</v>
      </c>
      <c r="F3432" s="66">
        <v>4900000</v>
      </c>
      <c r="G3432" s="17"/>
      <c r="H3432" s="18">
        <f t="shared" si="53"/>
        <v>4900000</v>
      </c>
    </row>
    <row r="3433" spans="2:8" s="13" customFormat="1" hidden="1" x14ac:dyDescent="0.15">
      <c r="B3433" s="15">
        <v>133298</v>
      </c>
      <c r="C3433" s="16" t="s">
        <v>2149</v>
      </c>
      <c r="D3433" s="26">
        <v>43701</v>
      </c>
      <c r="E3433" s="16" t="s">
        <v>1497</v>
      </c>
      <c r="F3433" s="66">
        <v>0</v>
      </c>
      <c r="G3433" s="17"/>
      <c r="H3433" s="18">
        <f t="shared" si="53"/>
        <v>0</v>
      </c>
    </row>
    <row r="3434" spans="2:8" s="13" customFormat="1" hidden="1" x14ac:dyDescent="0.15">
      <c r="B3434" s="15">
        <v>133299</v>
      </c>
      <c r="C3434" s="16" t="s">
        <v>2150</v>
      </c>
      <c r="D3434" s="26">
        <v>43701</v>
      </c>
      <c r="E3434" s="16" t="s">
        <v>1497</v>
      </c>
      <c r="F3434" s="66">
        <v>0</v>
      </c>
      <c r="G3434" s="17"/>
      <c r="H3434" s="18">
        <f t="shared" si="53"/>
        <v>0</v>
      </c>
    </row>
    <row r="3435" spans="2:8" s="13" customFormat="1" hidden="1" x14ac:dyDescent="0.15">
      <c r="B3435" s="15">
        <v>133300</v>
      </c>
      <c r="C3435" s="16" t="s">
        <v>2151</v>
      </c>
      <c r="D3435" s="26">
        <v>43701</v>
      </c>
      <c r="E3435" s="16" t="s">
        <v>1497</v>
      </c>
      <c r="F3435" s="66">
        <v>0</v>
      </c>
      <c r="G3435" s="17"/>
      <c r="H3435" s="18">
        <f t="shared" si="53"/>
        <v>0</v>
      </c>
    </row>
    <row r="3436" spans="2:8" s="13" customFormat="1" hidden="1" x14ac:dyDescent="0.15">
      <c r="B3436" s="15">
        <v>133301</v>
      </c>
      <c r="C3436" s="16" t="s">
        <v>2152</v>
      </c>
      <c r="D3436" s="26">
        <v>43701</v>
      </c>
      <c r="E3436" s="16" t="s">
        <v>1497</v>
      </c>
      <c r="F3436" s="66">
        <v>0</v>
      </c>
      <c r="G3436" s="17"/>
      <c r="H3436" s="18">
        <f t="shared" si="53"/>
        <v>0</v>
      </c>
    </row>
    <row r="3437" spans="2:8" s="13" customFormat="1" hidden="1" x14ac:dyDescent="0.15">
      <c r="B3437" s="15">
        <v>133302</v>
      </c>
      <c r="C3437" s="16" t="s">
        <v>2153</v>
      </c>
      <c r="D3437" s="26">
        <v>43701</v>
      </c>
      <c r="E3437" s="16" t="s">
        <v>1497</v>
      </c>
      <c r="F3437" s="66">
        <v>0</v>
      </c>
      <c r="G3437" s="17"/>
      <c r="H3437" s="18">
        <f t="shared" si="53"/>
        <v>0</v>
      </c>
    </row>
    <row r="3438" spans="2:8" s="13" customFormat="1" hidden="1" x14ac:dyDescent="0.15">
      <c r="B3438" s="15">
        <v>133303</v>
      </c>
      <c r="C3438" s="16" t="s">
        <v>2154</v>
      </c>
      <c r="D3438" s="26">
        <v>43701</v>
      </c>
      <c r="E3438" s="16" t="s">
        <v>1497</v>
      </c>
      <c r="F3438" s="66">
        <v>3430000</v>
      </c>
      <c r="G3438" s="17"/>
      <c r="H3438" s="18">
        <f t="shared" si="53"/>
        <v>3430000</v>
      </c>
    </row>
    <row r="3439" spans="2:8" s="13" customFormat="1" hidden="1" x14ac:dyDescent="0.15">
      <c r="B3439" s="15">
        <v>133304</v>
      </c>
      <c r="C3439" s="16" t="s">
        <v>2155</v>
      </c>
      <c r="D3439" s="26">
        <v>43701</v>
      </c>
      <c r="E3439" s="16" t="s">
        <v>1497</v>
      </c>
      <c r="F3439" s="66">
        <v>0</v>
      </c>
      <c r="G3439" s="17"/>
      <c r="H3439" s="18">
        <f t="shared" si="53"/>
        <v>0</v>
      </c>
    </row>
    <row r="3440" spans="2:8" s="13" customFormat="1" hidden="1" x14ac:dyDescent="0.15">
      <c r="B3440" s="15">
        <v>133305</v>
      </c>
      <c r="C3440" s="16" t="s">
        <v>2156</v>
      </c>
      <c r="D3440" s="26">
        <v>43701</v>
      </c>
      <c r="E3440" s="16" t="s">
        <v>1497</v>
      </c>
      <c r="F3440" s="66">
        <v>1976000</v>
      </c>
      <c r="G3440" s="17"/>
      <c r="H3440" s="18">
        <f t="shared" si="53"/>
        <v>1976000</v>
      </c>
    </row>
    <row r="3441" spans="2:8" s="13" customFormat="1" hidden="1" x14ac:dyDescent="0.15">
      <c r="B3441" s="15">
        <v>133306</v>
      </c>
      <c r="C3441" s="16" t="s">
        <v>2157</v>
      </c>
      <c r="D3441" s="26">
        <v>43701</v>
      </c>
      <c r="E3441" s="16" t="s">
        <v>1497</v>
      </c>
      <c r="F3441" s="66">
        <v>0</v>
      </c>
      <c r="G3441" s="17"/>
      <c r="H3441" s="18">
        <f t="shared" si="53"/>
        <v>0</v>
      </c>
    </row>
    <row r="3442" spans="2:8" s="13" customFormat="1" hidden="1" x14ac:dyDescent="0.15">
      <c r="B3442" s="15">
        <v>133307</v>
      </c>
      <c r="C3442" s="16" t="s">
        <v>2158</v>
      </c>
      <c r="D3442" s="26">
        <v>43701</v>
      </c>
      <c r="E3442" s="16" t="s">
        <v>1497</v>
      </c>
      <c r="F3442" s="66">
        <v>27000000</v>
      </c>
      <c r="G3442" s="17"/>
      <c r="H3442" s="18">
        <f t="shared" si="53"/>
        <v>27000000</v>
      </c>
    </row>
    <row r="3443" spans="2:8" s="13" customFormat="1" hidden="1" x14ac:dyDescent="0.15">
      <c r="B3443" s="15">
        <v>133308</v>
      </c>
      <c r="C3443" s="16" t="s">
        <v>2159</v>
      </c>
      <c r="D3443" s="26">
        <v>43701</v>
      </c>
      <c r="E3443" s="16" t="s">
        <v>1497</v>
      </c>
      <c r="F3443" s="66">
        <v>0</v>
      </c>
      <c r="G3443" s="17"/>
      <c r="H3443" s="18">
        <f t="shared" si="53"/>
        <v>0</v>
      </c>
    </row>
    <row r="3444" spans="2:8" s="13" customFormat="1" hidden="1" x14ac:dyDescent="0.15">
      <c r="B3444" s="15">
        <v>133309</v>
      </c>
      <c r="C3444" s="16" t="s">
        <v>2160</v>
      </c>
      <c r="D3444" s="26">
        <v>43701</v>
      </c>
      <c r="E3444" s="16" t="s">
        <v>1497</v>
      </c>
      <c r="F3444" s="66">
        <v>0</v>
      </c>
      <c r="G3444" s="17"/>
      <c r="H3444" s="18">
        <f t="shared" si="53"/>
        <v>0</v>
      </c>
    </row>
    <row r="3445" spans="2:8" s="13" customFormat="1" hidden="1" x14ac:dyDescent="0.15">
      <c r="B3445" s="15">
        <v>133310</v>
      </c>
      <c r="C3445" s="16" t="s">
        <v>2161</v>
      </c>
      <c r="D3445" s="26">
        <v>43701</v>
      </c>
      <c r="E3445" s="16" t="s">
        <v>1497</v>
      </c>
      <c r="F3445" s="66">
        <v>15925000</v>
      </c>
      <c r="G3445" s="17"/>
      <c r="H3445" s="18">
        <f t="shared" si="53"/>
        <v>15925000</v>
      </c>
    </row>
    <row r="3446" spans="2:8" s="13" customFormat="1" hidden="1" x14ac:dyDescent="0.15">
      <c r="B3446" s="15">
        <v>133311</v>
      </c>
      <c r="C3446" s="16" t="s">
        <v>2162</v>
      </c>
      <c r="D3446" s="26">
        <v>43701</v>
      </c>
      <c r="E3446" s="16" t="s">
        <v>1497</v>
      </c>
      <c r="F3446" s="66">
        <v>0</v>
      </c>
      <c r="G3446" s="17"/>
      <c r="H3446" s="18">
        <f t="shared" si="53"/>
        <v>0</v>
      </c>
    </row>
    <row r="3447" spans="2:8" s="13" customFormat="1" hidden="1" x14ac:dyDescent="0.15">
      <c r="B3447" s="15">
        <v>133312</v>
      </c>
      <c r="C3447" s="16" t="s">
        <v>2163</v>
      </c>
      <c r="D3447" s="26">
        <v>43701</v>
      </c>
      <c r="E3447" s="16" t="s">
        <v>1497</v>
      </c>
      <c r="F3447" s="66">
        <v>0</v>
      </c>
      <c r="G3447" s="17"/>
      <c r="H3447" s="18">
        <f t="shared" si="53"/>
        <v>0</v>
      </c>
    </row>
    <row r="3448" spans="2:8" s="13" customFormat="1" hidden="1" x14ac:dyDescent="0.15">
      <c r="B3448" s="15">
        <v>133313</v>
      </c>
      <c r="C3448" s="16" t="s">
        <v>2164</v>
      </c>
      <c r="D3448" s="26">
        <v>43701</v>
      </c>
      <c r="E3448" s="16" t="s">
        <v>1497</v>
      </c>
      <c r="F3448" s="66">
        <v>7350000</v>
      </c>
      <c r="G3448" s="17"/>
      <c r="H3448" s="18">
        <f t="shared" si="53"/>
        <v>7350000</v>
      </c>
    </row>
    <row r="3449" spans="2:8" s="13" customFormat="1" hidden="1" x14ac:dyDescent="0.15">
      <c r="B3449" s="15">
        <v>133314</v>
      </c>
      <c r="C3449" s="16" t="s">
        <v>2165</v>
      </c>
      <c r="D3449" s="26">
        <v>43701</v>
      </c>
      <c r="E3449" s="16" t="s">
        <v>1497</v>
      </c>
      <c r="F3449" s="66">
        <v>0</v>
      </c>
      <c r="G3449" s="17"/>
      <c r="H3449" s="18">
        <f t="shared" si="53"/>
        <v>0</v>
      </c>
    </row>
    <row r="3450" spans="2:8" s="13" customFormat="1" hidden="1" x14ac:dyDescent="0.15">
      <c r="B3450" s="15">
        <v>133315</v>
      </c>
      <c r="C3450" s="16" t="s">
        <v>2166</v>
      </c>
      <c r="D3450" s="26">
        <v>43701</v>
      </c>
      <c r="E3450" s="16" t="s">
        <v>1497</v>
      </c>
      <c r="F3450" s="66">
        <v>24500000</v>
      </c>
      <c r="G3450" s="17"/>
      <c r="H3450" s="18">
        <f t="shared" si="53"/>
        <v>24500000</v>
      </c>
    </row>
    <row r="3451" spans="2:8" s="13" customFormat="1" hidden="1" x14ac:dyDescent="0.15">
      <c r="B3451" s="15">
        <v>133316</v>
      </c>
      <c r="C3451" s="16" t="s">
        <v>2167</v>
      </c>
      <c r="D3451" s="26">
        <v>43701</v>
      </c>
      <c r="E3451" s="16" t="s">
        <v>1497</v>
      </c>
      <c r="F3451" s="66">
        <v>7056000</v>
      </c>
      <c r="G3451" s="17"/>
      <c r="H3451" s="18">
        <f t="shared" si="53"/>
        <v>7056000</v>
      </c>
    </row>
    <row r="3452" spans="2:8" s="13" customFormat="1" hidden="1" x14ac:dyDescent="0.15">
      <c r="B3452" s="15">
        <v>133317</v>
      </c>
      <c r="C3452" s="16" t="s">
        <v>2168</v>
      </c>
      <c r="D3452" s="26">
        <v>43701</v>
      </c>
      <c r="E3452" s="16" t="s">
        <v>1497</v>
      </c>
      <c r="F3452" s="66">
        <v>550000</v>
      </c>
      <c r="G3452" s="17"/>
      <c r="H3452" s="18">
        <f t="shared" si="53"/>
        <v>550000</v>
      </c>
    </row>
    <row r="3453" spans="2:8" s="13" customFormat="1" hidden="1" x14ac:dyDescent="0.15">
      <c r="B3453" s="15">
        <v>133318</v>
      </c>
      <c r="C3453" s="16" t="s">
        <v>2169</v>
      </c>
      <c r="D3453" s="26">
        <v>43701</v>
      </c>
      <c r="E3453" s="16" t="s">
        <v>1497</v>
      </c>
      <c r="F3453" s="66">
        <v>1750000</v>
      </c>
      <c r="G3453" s="17"/>
      <c r="H3453" s="18">
        <f t="shared" si="53"/>
        <v>1750000</v>
      </c>
    </row>
    <row r="3454" spans="2:8" s="13" customFormat="1" hidden="1" x14ac:dyDescent="0.15">
      <c r="B3454" s="15">
        <v>133319</v>
      </c>
      <c r="C3454" s="16" t="s">
        <v>2170</v>
      </c>
      <c r="D3454" s="26">
        <v>43701</v>
      </c>
      <c r="E3454" s="16" t="s">
        <v>1497</v>
      </c>
      <c r="F3454" s="66">
        <v>0</v>
      </c>
      <c r="G3454" s="17"/>
      <c r="H3454" s="18">
        <f t="shared" si="53"/>
        <v>0</v>
      </c>
    </row>
    <row r="3455" spans="2:8" s="13" customFormat="1" hidden="1" x14ac:dyDescent="0.15">
      <c r="B3455" s="15">
        <v>133320</v>
      </c>
      <c r="C3455" s="16" t="s">
        <v>2171</v>
      </c>
      <c r="D3455" s="26">
        <v>43701</v>
      </c>
      <c r="E3455" s="16" t="s">
        <v>1497</v>
      </c>
      <c r="F3455" s="66">
        <v>0</v>
      </c>
      <c r="G3455" s="17"/>
      <c r="H3455" s="18">
        <f t="shared" si="53"/>
        <v>0</v>
      </c>
    </row>
    <row r="3456" spans="2:8" s="13" customFormat="1" hidden="1" x14ac:dyDescent="0.15">
      <c r="B3456" s="15">
        <v>133321</v>
      </c>
      <c r="C3456" s="16" t="s">
        <v>2172</v>
      </c>
      <c r="D3456" s="26">
        <v>43701</v>
      </c>
      <c r="E3456" s="16" t="s">
        <v>1497</v>
      </c>
      <c r="F3456" s="66">
        <v>0</v>
      </c>
      <c r="G3456" s="17"/>
      <c r="H3456" s="18">
        <f t="shared" si="53"/>
        <v>0</v>
      </c>
    </row>
    <row r="3457" spans="2:8" s="13" customFormat="1" hidden="1" x14ac:dyDescent="0.15">
      <c r="B3457" s="15">
        <v>133322</v>
      </c>
      <c r="C3457" s="16" t="s">
        <v>2173</v>
      </c>
      <c r="D3457" s="26">
        <v>43701</v>
      </c>
      <c r="E3457" s="16" t="s">
        <v>1497</v>
      </c>
      <c r="F3457" s="66">
        <v>72250000</v>
      </c>
      <c r="G3457" s="17"/>
      <c r="H3457" s="18">
        <f t="shared" si="53"/>
        <v>72250000</v>
      </c>
    </row>
    <row r="3458" spans="2:8" s="13" customFormat="1" hidden="1" x14ac:dyDescent="0.15">
      <c r="B3458" s="15">
        <v>133323</v>
      </c>
      <c r="C3458" s="16" t="s">
        <v>2174</v>
      </c>
      <c r="D3458" s="26">
        <v>43701</v>
      </c>
      <c r="E3458" s="16" t="s">
        <v>1497</v>
      </c>
      <c r="F3458" s="66">
        <v>72250000</v>
      </c>
      <c r="G3458" s="17"/>
      <c r="H3458" s="18">
        <f t="shared" si="53"/>
        <v>72250000</v>
      </c>
    </row>
    <row r="3459" spans="2:8" s="13" customFormat="1" hidden="1" x14ac:dyDescent="0.15">
      <c r="B3459" s="15">
        <v>133324</v>
      </c>
      <c r="C3459" s="16" t="s">
        <v>2175</v>
      </c>
      <c r="D3459" s="26">
        <v>43701</v>
      </c>
      <c r="E3459" s="16" t="s">
        <v>1497</v>
      </c>
      <c r="F3459" s="66">
        <v>0</v>
      </c>
      <c r="G3459" s="17"/>
      <c r="H3459" s="18">
        <f t="shared" si="53"/>
        <v>0</v>
      </c>
    </row>
    <row r="3460" spans="2:8" s="13" customFormat="1" hidden="1" x14ac:dyDescent="0.15">
      <c r="B3460" s="15">
        <v>133325</v>
      </c>
      <c r="C3460" s="16" t="s">
        <v>2176</v>
      </c>
      <c r="D3460" s="26">
        <v>43701</v>
      </c>
      <c r="E3460" s="16" t="s">
        <v>1497</v>
      </c>
      <c r="F3460" s="66">
        <v>0</v>
      </c>
      <c r="G3460" s="17"/>
      <c r="H3460" s="18">
        <f t="shared" si="53"/>
        <v>0</v>
      </c>
    </row>
    <row r="3461" spans="2:8" s="13" customFormat="1" hidden="1" x14ac:dyDescent="0.15">
      <c r="B3461" s="15">
        <v>133326</v>
      </c>
      <c r="C3461" s="16" t="s">
        <v>2176</v>
      </c>
      <c r="D3461" s="26">
        <v>43701</v>
      </c>
      <c r="E3461" s="16" t="s">
        <v>1497</v>
      </c>
      <c r="F3461" s="66">
        <v>0</v>
      </c>
      <c r="G3461" s="17"/>
      <c r="H3461" s="18">
        <f t="shared" si="53"/>
        <v>0</v>
      </c>
    </row>
    <row r="3462" spans="2:8" s="13" customFormat="1" hidden="1" x14ac:dyDescent="0.15">
      <c r="B3462" s="15">
        <v>133327</v>
      </c>
      <c r="C3462" s="16" t="s">
        <v>2177</v>
      </c>
      <c r="D3462" s="26">
        <v>43701</v>
      </c>
      <c r="E3462" s="16" t="s">
        <v>1497</v>
      </c>
      <c r="F3462" s="66">
        <v>0</v>
      </c>
      <c r="G3462" s="17"/>
      <c r="H3462" s="18">
        <f t="shared" si="53"/>
        <v>0</v>
      </c>
    </row>
    <row r="3463" spans="2:8" s="13" customFormat="1" hidden="1" x14ac:dyDescent="0.15">
      <c r="B3463" s="15">
        <v>133328</v>
      </c>
      <c r="C3463" s="16" t="s">
        <v>2178</v>
      </c>
      <c r="D3463" s="26">
        <v>43701</v>
      </c>
      <c r="E3463" s="16" t="s">
        <v>1497</v>
      </c>
      <c r="F3463" s="66">
        <v>0</v>
      </c>
      <c r="G3463" s="17"/>
      <c r="H3463" s="18">
        <f t="shared" si="53"/>
        <v>0</v>
      </c>
    </row>
    <row r="3464" spans="2:8" s="13" customFormat="1" hidden="1" x14ac:dyDescent="0.15">
      <c r="B3464" s="15">
        <v>133329</v>
      </c>
      <c r="C3464" s="16" t="s">
        <v>2179</v>
      </c>
      <c r="D3464" s="26">
        <v>43701</v>
      </c>
      <c r="E3464" s="16" t="s">
        <v>1497</v>
      </c>
      <c r="F3464" s="66">
        <v>0</v>
      </c>
      <c r="G3464" s="17"/>
      <c r="H3464" s="18">
        <f t="shared" si="53"/>
        <v>0</v>
      </c>
    </row>
    <row r="3465" spans="2:8" s="13" customFormat="1" hidden="1" x14ac:dyDescent="0.15">
      <c r="B3465" s="15">
        <v>133330</v>
      </c>
      <c r="C3465" s="16" t="s">
        <v>2180</v>
      </c>
      <c r="D3465" s="26">
        <v>43701</v>
      </c>
      <c r="E3465" s="16" t="s">
        <v>1497</v>
      </c>
      <c r="F3465" s="66">
        <v>0</v>
      </c>
      <c r="G3465" s="17"/>
      <c r="H3465" s="18">
        <f t="shared" si="53"/>
        <v>0</v>
      </c>
    </row>
    <row r="3466" spans="2:8" s="13" customFormat="1" hidden="1" x14ac:dyDescent="0.15">
      <c r="B3466" s="15">
        <v>133331</v>
      </c>
      <c r="C3466" s="16" t="s">
        <v>2181</v>
      </c>
      <c r="D3466" s="26">
        <v>43701</v>
      </c>
      <c r="E3466" s="16" t="s">
        <v>1497</v>
      </c>
      <c r="F3466" s="66">
        <v>0</v>
      </c>
      <c r="G3466" s="17"/>
      <c r="H3466" s="18">
        <f t="shared" si="53"/>
        <v>0</v>
      </c>
    </row>
    <row r="3467" spans="2:8" s="13" customFormat="1" hidden="1" x14ac:dyDescent="0.15">
      <c r="B3467" s="15">
        <v>133332</v>
      </c>
      <c r="C3467" s="16" t="s">
        <v>2182</v>
      </c>
      <c r="D3467" s="26">
        <v>43701</v>
      </c>
      <c r="E3467" s="16" t="s">
        <v>1497</v>
      </c>
      <c r="F3467" s="66">
        <v>0</v>
      </c>
      <c r="G3467" s="17"/>
      <c r="H3467" s="18">
        <f t="shared" si="53"/>
        <v>0</v>
      </c>
    </row>
    <row r="3468" spans="2:8" s="13" customFormat="1" hidden="1" x14ac:dyDescent="0.15">
      <c r="B3468" s="15">
        <v>133333</v>
      </c>
      <c r="C3468" s="16" t="s">
        <v>2183</v>
      </c>
      <c r="D3468" s="26">
        <v>43701</v>
      </c>
      <c r="E3468" s="16" t="s">
        <v>1497</v>
      </c>
      <c r="F3468" s="66">
        <v>0</v>
      </c>
      <c r="G3468" s="17"/>
      <c r="H3468" s="18">
        <f t="shared" si="53"/>
        <v>0</v>
      </c>
    </row>
    <row r="3469" spans="2:8" s="13" customFormat="1" hidden="1" x14ac:dyDescent="0.15">
      <c r="B3469" s="15">
        <v>133334</v>
      </c>
      <c r="C3469" s="16" t="s">
        <v>2184</v>
      </c>
      <c r="D3469" s="26">
        <v>43701</v>
      </c>
      <c r="E3469" s="16" t="s">
        <v>1497</v>
      </c>
      <c r="F3469" s="66">
        <v>0</v>
      </c>
      <c r="G3469" s="17"/>
      <c r="H3469" s="18">
        <f t="shared" si="53"/>
        <v>0</v>
      </c>
    </row>
    <row r="3470" spans="2:8" s="13" customFormat="1" hidden="1" x14ac:dyDescent="0.15">
      <c r="B3470" s="15">
        <v>133335</v>
      </c>
      <c r="C3470" s="16" t="s">
        <v>2185</v>
      </c>
      <c r="D3470" s="26">
        <v>43701</v>
      </c>
      <c r="E3470" s="16" t="s">
        <v>1497</v>
      </c>
      <c r="F3470" s="66">
        <v>0</v>
      </c>
      <c r="G3470" s="17"/>
      <c r="H3470" s="18">
        <f t="shared" si="53"/>
        <v>0</v>
      </c>
    </row>
    <row r="3471" spans="2:8" s="13" customFormat="1" hidden="1" x14ac:dyDescent="0.15">
      <c r="B3471" s="15">
        <v>133336</v>
      </c>
      <c r="C3471" s="16" t="s">
        <v>2186</v>
      </c>
      <c r="D3471" s="26">
        <v>43701</v>
      </c>
      <c r="E3471" s="16" t="s">
        <v>1497</v>
      </c>
      <c r="F3471" s="66">
        <v>0</v>
      </c>
      <c r="G3471" s="17"/>
      <c r="H3471" s="18">
        <f t="shared" si="53"/>
        <v>0</v>
      </c>
    </row>
    <row r="3472" spans="2:8" s="13" customFormat="1" hidden="1" x14ac:dyDescent="0.15">
      <c r="B3472" s="15">
        <v>133337</v>
      </c>
      <c r="C3472" s="16" t="s">
        <v>2187</v>
      </c>
      <c r="D3472" s="26">
        <v>43701</v>
      </c>
      <c r="E3472" s="16" t="s">
        <v>1497</v>
      </c>
      <c r="F3472" s="66">
        <v>0</v>
      </c>
      <c r="G3472" s="17"/>
      <c r="H3472" s="18">
        <f t="shared" si="53"/>
        <v>0</v>
      </c>
    </row>
    <row r="3473" spans="2:8" s="13" customFormat="1" hidden="1" x14ac:dyDescent="0.15">
      <c r="B3473" s="15">
        <v>133338</v>
      </c>
      <c r="C3473" s="16" t="s">
        <v>2188</v>
      </c>
      <c r="D3473" s="26">
        <v>43701</v>
      </c>
      <c r="E3473" s="16" t="s">
        <v>1497</v>
      </c>
      <c r="F3473" s="66">
        <v>0</v>
      </c>
      <c r="G3473" s="17"/>
      <c r="H3473" s="18">
        <f t="shared" si="53"/>
        <v>0</v>
      </c>
    </row>
    <row r="3474" spans="2:8" s="13" customFormat="1" hidden="1" x14ac:dyDescent="0.15">
      <c r="B3474" s="15">
        <v>133339</v>
      </c>
      <c r="C3474" s="16" t="s">
        <v>2189</v>
      </c>
      <c r="D3474" s="26">
        <v>43701</v>
      </c>
      <c r="E3474" s="16" t="s">
        <v>1497</v>
      </c>
      <c r="F3474" s="66">
        <v>0</v>
      </c>
      <c r="G3474" s="17"/>
      <c r="H3474" s="18">
        <f t="shared" si="53"/>
        <v>0</v>
      </c>
    </row>
    <row r="3475" spans="2:8" s="13" customFormat="1" hidden="1" x14ac:dyDescent="0.15">
      <c r="B3475" s="15">
        <v>133340</v>
      </c>
      <c r="C3475" s="16" t="s">
        <v>2190</v>
      </c>
      <c r="D3475" s="26">
        <v>43701</v>
      </c>
      <c r="E3475" s="16" t="s">
        <v>1497</v>
      </c>
      <c r="F3475" s="66">
        <v>0</v>
      </c>
      <c r="G3475" s="17"/>
      <c r="H3475" s="18">
        <f t="shared" si="53"/>
        <v>0</v>
      </c>
    </row>
    <row r="3476" spans="2:8" s="13" customFormat="1" hidden="1" x14ac:dyDescent="0.15">
      <c r="B3476" s="15">
        <v>133341</v>
      </c>
      <c r="C3476" s="16" t="s">
        <v>2191</v>
      </c>
      <c r="D3476" s="26">
        <v>43701</v>
      </c>
      <c r="E3476" s="16" t="s">
        <v>1497</v>
      </c>
      <c r="F3476" s="66">
        <v>0</v>
      </c>
      <c r="G3476" s="17"/>
      <c r="H3476" s="18">
        <f t="shared" si="53"/>
        <v>0</v>
      </c>
    </row>
    <row r="3477" spans="2:8" s="13" customFormat="1" hidden="1" x14ac:dyDescent="0.15">
      <c r="B3477" s="15">
        <v>133342</v>
      </c>
      <c r="C3477" s="16" t="s">
        <v>2192</v>
      </c>
      <c r="D3477" s="26">
        <v>43701</v>
      </c>
      <c r="E3477" s="16" t="s">
        <v>1497</v>
      </c>
      <c r="F3477" s="66">
        <v>0</v>
      </c>
      <c r="G3477" s="17"/>
      <c r="H3477" s="18">
        <f t="shared" si="53"/>
        <v>0</v>
      </c>
    </row>
    <row r="3478" spans="2:8" s="13" customFormat="1" hidden="1" x14ac:dyDescent="0.15">
      <c r="B3478" s="15">
        <v>133343</v>
      </c>
      <c r="C3478" s="16" t="s">
        <v>2193</v>
      </c>
      <c r="D3478" s="26">
        <v>43701</v>
      </c>
      <c r="E3478" s="16" t="s">
        <v>1497</v>
      </c>
      <c r="F3478" s="66">
        <v>0</v>
      </c>
      <c r="G3478" s="17"/>
      <c r="H3478" s="18">
        <f t="shared" si="53"/>
        <v>0</v>
      </c>
    </row>
    <row r="3479" spans="2:8" s="13" customFormat="1" hidden="1" x14ac:dyDescent="0.15">
      <c r="B3479" s="15">
        <v>133344</v>
      </c>
      <c r="C3479" s="16" t="s">
        <v>2194</v>
      </c>
      <c r="D3479" s="26">
        <v>43701</v>
      </c>
      <c r="E3479" s="16" t="s">
        <v>1497</v>
      </c>
      <c r="F3479" s="66">
        <v>0</v>
      </c>
      <c r="G3479" s="17"/>
      <c r="H3479" s="18">
        <f t="shared" si="53"/>
        <v>0</v>
      </c>
    </row>
    <row r="3480" spans="2:8" s="13" customFormat="1" hidden="1" x14ac:dyDescent="0.15">
      <c r="B3480" s="15">
        <v>133345</v>
      </c>
      <c r="C3480" s="16" t="s">
        <v>2195</v>
      </c>
      <c r="D3480" s="26">
        <v>43701</v>
      </c>
      <c r="E3480" s="16" t="s">
        <v>1497</v>
      </c>
      <c r="F3480" s="66">
        <v>0</v>
      </c>
      <c r="G3480" s="17"/>
      <c r="H3480" s="18">
        <f t="shared" si="53"/>
        <v>0</v>
      </c>
    </row>
    <row r="3481" spans="2:8" s="13" customFormat="1" hidden="1" x14ac:dyDescent="0.15">
      <c r="B3481" s="15">
        <v>133346</v>
      </c>
      <c r="C3481" s="16" t="s">
        <v>2196</v>
      </c>
      <c r="D3481" s="26">
        <v>43701</v>
      </c>
      <c r="E3481" s="16" t="s">
        <v>1497</v>
      </c>
      <c r="F3481" s="66">
        <v>10125000</v>
      </c>
      <c r="G3481" s="17"/>
      <c r="H3481" s="18">
        <f t="shared" si="53"/>
        <v>10125000</v>
      </c>
    </row>
    <row r="3482" spans="2:8" s="13" customFormat="1" hidden="1" x14ac:dyDescent="0.15">
      <c r="B3482" s="15">
        <v>133347</v>
      </c>
      <c r="C3482" s="16" t="s">
        <v>2197</v>
      </c>
      <c r="D3482" s="26">
        <v>43701</v>
      </c>
      <c r="E3482" s="16" t="s">
        <v>1497</v>
      </c>
      <c r="F3482" s="66">
        <v>0</v>
      </c>
      <c r="G3482" s="17"/>
      <c r="H3482" s="18">
        <f t="shared" si="53"/>
        <v>0</v>
      </c>
    </row>
    <row r="3483" spans="2:8" s="13" customFormat="1" hidden="1" x14ac:dyDescent="0.15">
      <c r="B3483" s="15">
        <v>133348</v>
      </c>
      <c r="C3483" s="16" t="s">
        <v>2198</v>
      </c>
      <c r="D3483" s="26">
        <v>43701</v>
      </c>
      <c r="E3483" s="16" t="s">
        <v>1497</v>
      </c>
      <c r="F3483" s="66">
        <v>0</v>
      </c>
      <c r="G3483" s="17"/>
      <c r="H3483" s="18">
        <f t="shared" si="53"/>
        <v>0</v>
      </c>
    </row>
    <row r="3484" spans="2:8" s="13" customFormat="1" hidden="1" x14ac:dyDescent="0.15">
      <c r="B3484" s="15">
        <v>133349</v>
      </c>
      <c r="C3484" s="16" t="s">
        <v>2199</v>
      </c>
      <c r="D3484" s="26">
        <v>43701</v>
      </c>
      <c r="E3484" s="16" t="s">
        <v>1497</v>
      </c>
      <c r="F3484" s="66">
        <v>0</v>
      </c>
      <c r="G3484" s="17"/>
      <c r="H3484" s="18">
        <f t="shared" si="53"/>
        <v>0</v>
      </c>
    </row>
    <row r="3485" spans="2:8" s="13" customFormat="1" hidden="1" x14ac:dyDescent="0.15">
      <c r="B3485" s="15">
        <v>133350</v>
      </c>
      <c r="C3485" s="16" t="s">
        <v>2200</v>
      </c>
      <c r="D3485" s="26">
        <v>43701</v>
      </c>
      <c r="E3485" s="16" t="s">
        <v>1497</v>
      </c>
      <c r="F3485" s="66">
        <v>0</v>
      </c>
      <c r="G3485" s="17"/>
      <c r="H3485" s="18">
        <f t="shared" si="53"/>
        <v>0</v>
      </c>
    </row>
    <row r="3486" spans="2:8" s="13" customFormat="1" hidden="1" x14ac:dyDescent="0.15">
      <c r="B3486" s="15">
        <v>133351</v>
      </c>
      <c r="C3486" s="16" t="s">
        <v>2201</v>
      </c>
      <c r="D3486" s="26">
        <v>43701</v>
      </c>
      <c r="E3486" s="16" t="s">
        <v>1497</v>
      </c>
      <c r="F3486" s="66">
        <v>0</v>
      </c>
      <c r="G3486" s="17"/>
      <c r="H3486" s="18">
        <f t="shared" si="53"/>
        <v>0</v>
      </c>
    </row>
    <row r="3487" spans="2:8" s="13" customFormat="1" hidden="1" x14ac:dyDescent="0.15">
      <c r="B3487" s="15">
        <v>133352</v>
      </c>
      <c r="C3487" s="16" t="s">
        <v>2202</v>
      </c>
      <c r="D3487" s="26">
        <v>43701</v>
      </c>
      <c r="E3487" s="16" t="s">
        <v>1497</v>
      </c>
      <c r="F3487" s="66">
        <v>0</v>
      </c>
      <c r="G3487" s="17"/>
      <c r="H3487" s="18">
        <f t="shared" si="53"/>
        <v>0</v>
      </c>
    </row>
    <row r="3488" spans="2:8" s="13" customFormat="1" hidden="1" x14ac:dyDescent="0.15">
      <c r="B3488" s="15">
        <v>133353</v>
      </c>
      <c r="C3488" s="16" t="s">
        <v>2203</v>
      </c>
      <c r="D3488" s="26">
        <v>43701</v>
      </c>
      <c r="E3488" s="16" t="s">
        <v>1497</v>
      </c>
      <c r="F3488" s="66">
        <v>0</v>
      </c>
      <c r="G3488" s="17"/>
      <c r="H3488" s="18">
        <f t="shared" ref="H3488:H3551" si="54">F3488+G3488</f>
        <v>0</v>
      </c>
    </row>
    <row r="3489" spans="2:8" s="13" customFormat="1" hidden="1" x14ac:dyDescent="0.15">
      <c r="B3489" s="15">
        <v>133354</v>
      </c>
      <c r="C3489" s="16" t="s">
        <v>2204</v>
      </c>
      <c r="D3489" s="26">
        <v>43701</v>
      </c>
      <c r="E3489" s="16" t="s">
        <v>1497</v>
      </c>
      <c r="F3489" s="66">
        <v>64400</v>
      </c>
      <c r="G3489" s="17"/>
      <c r="H3489" s="18">
        <f t="shared" si="54"/>
        <v>64400</v>
      </c>
    </row>
    <row r="3490" spans="2:8" s="13" customFormat="1" hidden="1" x14ac:dyDescent="0.15">
      <c r="B3490" s="15">
        <v>133355</v>
      </c>
      <c r="C3490" s="16" t="s">
        <v>2205</v>
      </c>
      <c r="D3490" s="26">
        <v>43701</v>
      </c>
      <c r="E3490" s="16" t="s">
        <v>1497</v>
      </c>
      <c r="F3490" s="66">
        <v>0</v>
      </c>
      <c r="G3490" s="17"/>
      <c r="H3490" s="18">
        <f t="shared" si="54"/>
        <v>0</v>
      </c>
    </row>
    <row r="3491" spans="2:8" s="13" customFormat="1" hidden="1" x14ac:dyDescent="0.15">
      <c r="B3491" s="15">
        <v>133356</v>
      </c>
      <c r="C3491" s="16" t="s">
        <v>2206</v>
      </c>
      <c r="D3491" s="26">
        <v>43701</v>
      </c>
      <c r="E3491" s="16" t="s">
        <v>1497</v>
      </c>
      <c r="F3491" s="66">
        <v>0</v>
      </c>
      <c r="G3491" s="17"/>
      <c r="H3491" s="18">
        <f t="shared" si="54"/>
        <v>0</v>
      </c>
    </row>
    <row r="3492" spans="2:8" s="13" customFormat="1" hidden="1" x14ac:dyDescent="0.15">
      <c r="B3492" s="15">
        <v>133357</v>
      </c>
      <c r="C3492" s="16" t="s">
        <v>2207</v>
      </c>
      <c r="D3492" s="26">
        <v>43701</v>
      </c>
      <c r="E3492" s="16" t="s">
        <v>1497</v>
      </c>
      <c r="F3492" s="66">
        <v>5880000</v>
      </c>
      <c r="G3492" s="17"/>
      <c r="H3492" s="18">
        <f t="shared" si="54"/>
        <v>5880000</v>
      </c>
    </row>
    <row r="3493" spans="2:8" s="13" customFormat="1" hidden="1" x14ac:dyDescent="0.15">
      <c r="B3493" s="15">
        <v>133358</v>
      </c>
      <c r="C3493" s="16" t="s">
        <v>2208</v>
      </c>
      <c r="D3493" s="26">
        <v>43701</v>
      </c>
      <c r="E3493" s="16" t="s">
        <v>1497</v>
      </c>
      <c r="F3493" s="66">
        <v>0</v>
      </c>
      <c r="G3493" s="17"/>
      <c r="H3493" s="18">
        <f t="shared" si="54"/>
        <v>0</v>
      </c>
    </row>
    <row r="3494" spans="2:8" s="13" customFormat="1" hidden="1" x14ac:dyDescent="0.15">
      <c r="B3494" s="15">
        <v>133359</v>
      </c>
      <c r="C3494" s="16" t="s">
        <v>2209</v>
      </c>
      <c r="D3494" s="26">
        <v>43701</v>
      </c>
      <c r="E3494" s="16" t="s">
        <v>1497</v>
      </c>
      <c r="F3494" s="66">
        <v>2900000</v>
      </c>
      <c r="G3494" s="17"/>
      <c r="H3494" s="18">
        <f t="shared" si="54"/>
        <v>2900000</v>
      </c>
    </row>
    <row r="3495" spans="2:8" s="13" customFormat="1" hidden="1" x14ac:dyDescent="0.15">
      <c r="B3495" s="15">
        <v>133360</v>
      </c>
      <c r="C3495" s="16" t="s">
        <v>2210</v>
      </c>
      <c r="D3495" s="26">
        <v>43701</v>
      </c>
      <c r="E3495" s="16" t="s">
        <v>1497</v>
      </c>
      <c r="F3495" s="66">
        <v>0</v>
      </c>
      <c r="G3495" s="17"/>
      <c r="H3495" s="18">
        <f t="shared" si="54"/>
        <v>0</v>
      </c>
    </row>
    <row r="3496" spans="2:8" s="13" customFormat="1" hidden="1" x14ac:dyDescent="0.15">
      <c r="B3496" s="15">
        <v>133361</v>
      </c>
      <c r="C3496" s="16" t="s">
        <v>2211</v>
      </c>
      <c r="D3496" s="26">
        <v>43701</v>
      </c>
      <c r="E3496" s="16" t="s">
        <v>1497</v>
      </c>
      <c r="F3496" s="66">
        <v>0</v>
      </c>
      <c r="G3496" s="17"/>
      <c r="H3496" s="18">
        <f t="shared" si="54"/>
        <v>0</v>
      </c>
    </row>
    <row r="3497" spans="2:8" s="13" customFormat="1" hidden="1" x14ac:dyDescent="0.15">
      <c r="B3497" s="15">
        <v>133362</v>
      </c>
      <c r="C3497" s="16" t="s">
        <v>2212</v>
      </c>
      <c r="D3497" s="26">
        <v>43701</v>
      </c>
      <c r="E3497" s="16" t="s">
        <v>1497</v>
      </c>
      <c r="F3497" s="66">
        <v>0</v>
      </c>
      <c r="G3497" s="17"/>
      <c r="H3497" s="18">
        <f t="shared" si="54"/>
        <v>0</v>
      </c>
    </row>
    <row r="3498" spans="2:8" s="13" customFormat="1" hidden="1" x14ac:dyDescent="0.15">
      <c r="B3498" s="15">
        <v>133363</v>
      </c>
      <c r="C3498" s="16" t="s">
        <v>2213</v>
      </c>
      <c r="D3498" s="26">
        <v>43701</v>
      </c>
      <c r="E3498" s="16" t="s">
        <v>1497</v>
      </c>
      <c r="F3498" s="66">
        <v>0</v>
      </c>
      <c r="G3498" s="17"/>
      <c r="H3498" s="18">
        <f t="shared" si="54"/>
        <v>0</v>
      </c>
    </row>
    <row r="3499" spans="2:8" s="13" customFormat="1" hidden="1" x14ac:dyDescent="0.15">
      <c r="B3499" s="15">
        <v>133364</v>
      </c>
      <c r="C3499" s="16" t="s">
        <v>2214</v>
      </c>
      <c r="D3499" s="26">
        <v>43701</v>
      </c>
      <c r="E3499" s="16" t="s">
        <v>1497</v>
      </c>
      <c r="F3499" s="66">
        <v>62000</v>
      </c>
      <c r="G3499" s="17"/>
      <c r="H3499" s="18">
        <f t="shared" si="54"/>
        <v>62000</v>
      </c>
    </row>
    <row r="3500" spans="2:8" s="13" customFormat="1" hidden="1" x14ac:dyDescent="0.15">
      <c r="B3500" s="15">
        <v>611001</v>
      </c>
      <c r="C3500" s="16" t="s">
        <v>140</v>
      </c>
      <c r="D3500" s="26">
        <v>43701</v>
      </c>
      <c r="E3500" s="16" t="s">
        <v>1497</v>
      </c>
      <c r="F3500" s="66"/>
      <c r="G3500" s="17">
        <v>-722484773</v>
      </c>
      <c r="H3500" s="18">
        <f t="shared" si="54"/>
        <v>-722484773</v>
      </c>
    </row>
    <row r="3501" spans="2:8" s="13" customFormat="1" hidden="1" x14ac:dyDescent="0.15">
      <c r="B3501" s="15">
        <v>611002</v>
      </c>
      <c r="C3501" s="16" t="s">
        <v>141</v>
      </c>
      <c r="D3501" s="26">
        <v>43701</v>
      </c>
      <c r="E3501" s="16" t="s">
        <v>1497</v>
      </c>
      <c r="F3501" s="66"/>
      <c r="G3501" s="17">
        <v>-184734111</v>
      </c>
      <c r="H3501" s="18">
        <f t="shared" si="54"/>
        <v>-184734111</v>
      </c>
    </row>
    <row r="3502" spans="2:8" s="13" customFormat="1" hidden="1" x14ac:dyDescent="0.15">
      <c r="B3502" s="15">
        <v>611003</v>
      </c>
      <c r="C3502" s="16" t="s">
        <v>142</v>
      </c>
      <c r="D3502" s="26">
        <v>43701</v>
      </c>
      <c r="E3502" s="16" t="s">
        <v>1497</v>
      </c>
      <c r="F3502" s="66"/>
      <c r="G3502" s="17">
        <v>-108897511</v>
      </c>
      <c r="H3502" s="18">
        <f t="shared" si="54"/>
        <v>-108897511</v>
      </c>
    </row>
    <row r="3503" spans="2:8" s="13" customFormat="1" hidden="1" x14ac:dyDescent="0.15">
      <c r="B3503" s="15">
        <v>212001</v>
      </c>
      <c r="C3503" s="16" t="s">
        <v>85</v>
      </c>
      <c r="D3503" s="26">
        <v>43701</v>
      </c>
      <c r="E3503" s="16" t="s">
        <v>1497</v>
      </c>
      <c r="F3503" s="66"/>
      <c r="G3503" s="17">
        <v>-199746350</v>
      </c>
      <c r="H3503" s="18">
        <f t="shared" si="54"/>
        <v>-199746350</v>
      </c>
    </row>
    <row r="3504" spans="2:8" s="13" customFormat="1" hidden="1" x14ac:dyDescent="0.15">
      <c r="B3504" s="15">
        <v>136001</v>
      </c>
      <c r="C3504" s="16" t="s">
        <v>1599</v>
      </c>
      <c r="D3504" s="26">
        <v>43701</v>
      </c>
      <c r="E3504" s="16" t="s">
        <v>1520</v>
      </c>
      <c r="F3504" s="66">
        <v>49980000</v>
      </c>
      <c r="G3504" s="17"/>
      <c r="H3504" s="18">
        <f t="shared" si="54"/>
        <v>49980000</v>
      </c>
    </row>
    <row r="3505" spans="2:8" s="13" customFormat="1" hidden="1" x14ac:dyDescent="0.15">
      <c r="B3505" s="15">
        <v>136002</v>
      </c>
      <c r="C3505" s="16" t="s">
        <v>1600</v>
      </c>
      <c r="D3505" s="26">
        <v>43701</v>
      </c>
      <c r="E3505" s="16" t="s">
        <v>1520</v>
      </c>
      <c r="F3505" s="66">
        <v>65968500</v>
      </c>
      <c r="G3505" s="17"/>
      <c r="H3505" s="18">
        <f t="shared" si="54"/>
        <v>65968500</v>
      </c>
    </row>
    <row r="3506" spans="2:8" s="13" customFormat="1" hidden="1" x14ac:dyDescent="0.15">
      <c r="B3506" s="15">
        <v>136003</v>
      </c>
      <c r="C3506" s="16" t="s">
        <v>1601</v>
      </c>
      <c r="D3506" s="26">
        <v>43701</v>
      </c>
      <c r="E3506" s="16" t="s">
        <v>1520</v>
      </c>
      <c r="F3506" s="66">
        <v>53669000</v>
      </c>
      <c r="G3506" s="17"/>
      <c r="H3506" s="18">
        <f t="shared" si="54"/>
        <v>53669000</v>
      </c>
    </row>
    <row r="3507" spans="2:8" s="13" customFormat="1" hidden="1" x14ac:dyDescent="0.15">
      <c r="B3507" s="15">
        <v>136004</v>
      </c>
      <c r="C3507" s="16" t="s">
        <v>1602</v>
      </c>
      <c r="D3507" s="26">
        <v>43701</v>
      </c>
      <c r="E3507" s="16" t="s">
        <v>1520</v>
      </c>
      <c r="F3507" s="66">
        <v>37400000</v>
      </c>
      <c r="G3507" s="17"/>
      <c r="H3507" s="18">
        <f t="shared" si="54"/>
        <v>37400000</v>
      </c>
    </row>
    <row r="3508" spans="2:8" s="13" customFormat="1" hidden="1" x14ac:dyDescent="0.15">
      <c r="B3508" s="15">
        <v>136005</v>
      </c>
      <c r="C3508" s="16" t="s">
        <v>1603</v>
      </c>
      <c r="D3508" s="26">
        <v>43701</v>
      </c>
      <c r="E3508" s="16" t="s">
        <v>1520</v>
      </c>
      <c r="F3508" s="66">
        <v>79764000</v>
      </c>
      <c r="G3508" s="17"/>
      <c r="H3508" s="18">
        <f t="shared" si="54"/>
        <v>79764000</v>
      </c>
    </row>
    <row r="3509" spans="2:8" s="13" customFormat="1" hidden="1" x14ac:dyDescent="0.15">
      <c r="B3509" s="15">
        <v>136006</v>
      </c>
      <c r="C3509" s="16" t="s">
        <v>1604</v>
      </c>
      <c r="D3509" s="26">
        <v>43701</v>
      </c>
      <c r="E3509" s="16" t="s">
        <v>1520</v>
      </c>
      <c r="F3509" s="66">
        <v>76245000</v>
      </c>
      <c r="G3509" s="17"/>
      <c r="H3509" s="18">
        <f t="shared" si="54"/>
        <v>76245000</v>
      </c>
    </row>
    <row r="3510" spans="2:8" s="13" customFormat="1" hidden="1" x14ac:dyDescent="0.15">
      <c r="B3510" s="15">
        <v>136007</v>
      </c>
      <c r="C3510" s="16" t="s">
        <v>1605</v>
      </c>
      <c r="D3510" s="26">
        <v>43701</v>
      </c>
      <c r="E3510" s="16" t="s">
        <v>1520</v>
      </c>
      <c r="F3510" s="66">
        <v>14331000</v>
      </c>
      <c r="G3510" s="17"/>
      <c r="H3510" s="18">
        <f t="shared" si="54"/>
        <v>14331000</v>
      </c>
    </row>
    <row r="3511" spans="2:8" s="13" customFormat="1" hidden="1" x14ac:dyDescent="0.15">
      <c r="B3511" s="15">
        <v>136008</v>
      </c>
      <c r="C3511" s="16" t="s">
        <v>1606</v>
      </c>
      <c r="D3511" s="26">
        <v>43701</v>
      </c>
      <c r="E3511" s="16" t="s">
        <v>1520</v>
      </c>
      <c r="F3511" s="66">
        <v>36108000</v>
      </c>
      <c r="G3511" s="17"/>
      <c r="H3511" s="18">
        <f t="shared" si="54"/>
        <v>36108000</v>
      </c>
    </row>
    <row r="3512" spans="2:8" s="13" customFormat="1" hidden="1" x14ac:dyDescent="0.15">
      <c r="B3512" s="15">
        <v>136009</v>
      </c>
      <c r="C3512" s="16" t="s">
        <v>1607</v>
      </c>
      <c r="D3512" s="26">
        <v>43701</v>
      </c>
      <c r="E3512" s="16" t="s">
        <v>1520</v>
      </c>
      <c r="F3512" s="66">
        <v>141151000</v>
      </c>
      <c r="G3512" s="17"/>
      <c r="H3512" s="18">
        <f t="shared" si="54"/>
        <v>141151000</v>
      </c>
    </row>
    <row r="3513" spans="2:8" s="13" customFormat="1" hidden="1" x14ac:dyDescent="0.15">
      <c r="B3513" s="15">
        <v>136010</v>
      </c>
      <c r="C3513" s="16" t="s">
        <v>1608</v>
      </c>
      <c r="D3513" s="26">
        <v>43701</v>
      </c>
      <c r="E3513" s="16" t="s">
        <v>1520</v>
      </c>
      <c r="F3513" s="66">
        <v>15300000</v>
      </c>
      <c r="G3513" s="17"/>
      <c r="H3513" s="18">
        <f t="shared" si="54"/>
        <v>15300000</v>
      </c>
    </row>
    <row r="3514" spans="2:8" s="13" customFormat="1" hidden="1" x14ac:dyDescent="0.15">
      <c r="B3514" s="15">
        <v>136011</v>
      </c>
      <c r="C3514" s="16" t="s">
        <v>1609</v>
      </c>
      <c r="D3514" s="26">
        <v>43701</v>
      </c>
      <c r="E3514" s="16" t="s">
        <v>1520</v>
      </c>
      <c r="F3514" s="66">
        <v>93500000</v>
      </c>
      <c r="G3514" s="17"/>
      <c r="H3514" s="18">
        <f t="shared" si="54"/>
        <v>93500000</v>
      </c>
    </row>
    <row r="3515" spans="2:8" s="13" customFormat="1" hidden="1" x14ac:dyDescent="0.15">
      <c r="B3515" s="15">
        <v>136012</v>
      </c>
      <c r="C3515" s="16" t="s">
        <v>1610</v>
      </c>
      <c r="D3515" s="26">
        <v>43701</v>
      </c>
      <c r="E3515" s="16" t="s">
        <v>1520</v>
      </c>
      <c r="F3515" s="66">
        <v>97750000</v>
      </c>
      <c r="G3515" s="17"/>
      <c r="H3515" s="18">
        <f t="shared" si="54"/>
        <v>97750000</v>
      </c>
    </row>
    <row r="3516" spans="2:8" s="13" customFormat="1" hidden="1" x14ac:dyDescent="0.15">
      <c r="B3516" s="15">
        <v>136013</v>
      </c>
      <c r="C3516" s="16" t="s">
        <v>1611</v>
      </c>
      <c r="D3516" s="26">
        <v>43701</v>
      </c>
      <c r="E3516" s="16" t="s">
        <v>1520</v>
      </c>
      <c r="F3516" s="66">
        <v>12580000</v>
      </c>
      <c r="G3516" s="17"/>
      <c r="H3516" s="18">
        <f t="shared" si="54"/>
        <v>12580000</v>
      </c>
    </row>
    <row r="3517" spans="2:8" s="13" customFormat="1" hidden="1" x14ac:dyDescent="0.15">
      <c r="B3517" s="15">
        <v>136014</v>
      </c>
      <c r="C3517" s="16" t="s">
        <v>1612</v>
      </c>
      <c r="D3517" s="26">
        <v>43701</v>
      </c>
      <c r="E3517" s="16" t="s">
        <v>1520</v>
      </c>
      <c r="F3517" s="66">
        <v>31960000</v>
      </c>
      <c r="G3517" s="17"/>
      <c r="H3517" s="18">
        <f t="shared" si="54"/>
        <v>31960000</v>
      </c>
    </row>
    <row r="3518" spans="2:8" s="13" customFormat="1" hidden="1" x14ac:dyDescent="0.15">
      <c r="B3518" s="15">
        <v>136015</v>
      </c>
      <c r="C3518" s="16" t="s">
        <v>1613</v>
      </c>
      <c r="D3518" s="26">
        <v>43701</v>
      </c>
      <c r="E3518" s="16" t="s">
        <v>1520</v>
      </c>
      <c r="F3518" s="66">
        <v>190570000</v>
      </c>
      <c r="G3518" s="17"/>
      <c r="H3518" s="18">
        <f t="shared" si="54"/>
        <v>190570000</v>
      </c>
    </row>
    <row r="3519" spans="2:8" s="13" customFormat="1" hidden="1" x14ac:dyDescent="0.15">
      <c r="B3519" s="15">
        <v>136016</v>
      </c>
      <c r="C3519" s="16" t="s">
        <v>1614</v>
      </c>
      <c r="D3519" s="26">
        <v>43701</v>
      </c>
      <c r="E3519" s="16" t="s">
        <v>1520</v>
      </c>
      <c r="F3519" s="66">
        <v>22950000</v>
      </c>
      <c r="G3519" s="17"/>
      <c r="H3519" s="18">
        <f t="shared" si="54"/>
        <v>22950000</v>
      </c>
    </row>
    <row r="3520" spans="2:8" s="13" customFormat="1" hidden="1" x14ac:dyDescent="0.15">
      <c r="B3520" s="15">
        <v>136017</v>
      </c>
      <c r="C3520" s="16" t="s">
        <v>1615</v>
      </c>
      <c r="D3520" s="26">
        <v>43701</v>
      </c>
      <c r="E3520" s="16" t="s">
        <v>1520</v>
      </c>
      <c r="F3520" s="66">
        <v>155465000</v>
      </c>
      <c r="G3520" s="17"/>
      <c r="H3520" s="18">
        <f t="shared" si="54"/>
        <v>155465000</v>
      </c>
    </row>
    <row r="3521" spans="2:8" s="13" customFormat="1" hidden="1" x14ac:dyDescent="0.15">
      <c r="B3521" s="15">
        <v>136018</v>
      </c>
      <c r="C3521" s="16" t="s">
        <v>1616</v>
      </c>
      <c r="D3521" s="26">
        <v>43701</v>
      </c>
      <c r="E3521" s="16" t="s">
        <v>1520</v>
      </c>
      <c r="F3521" s="66">
        <v>165495000</v>
      </c>
      <c r="G3521" s="17"/>
      <c r="H3521" s="18">
        <f t="shared" si="54"/>
        <v>165495000</v>
      </c>
    </row>
    <row r="3522" spans="2:8" s="13" customFormat="1" hidden="1" x14ac:dyDescent="0.15">
      <c r="B3522" s="15">
        <v>136019</v>
      </c>
      <c r="C3522" s="16" t="s">
        <v>1617</v>
      </c>
      <c r="D3522" s="26">
        <v>43701</v>
      </c>
      <c r="E3522" s="16" t="s">
        <v>1520</v>
      </c>
      <c r="F3522" s="66">
        <v>61506000</v>
      </c>
      <c r="G3522" s="17"/>
      <c r="H3522" s="18">
        <f t="shared" si="54"/>
        <v>61506000</v>
      </c>
    </row>
    <row r="3523" spans="2:8" s="13" customFormat="1" hidden="1" x14ac:dyDescent="0.15">
      <c r="B3523" s="15">
        <v>136020</v>
      </c>
      <c r="C3523" s="16" t="s">
        <v>1618</v>
      </c>
      <c r="D3523" s="26">
        <v>43701</v>
      </c>
      <c r="E3523" s="16" t="s">
        <v>1520</v>
      </c>
      <c r="F3523" s="66">
        <v>70227000</v>
      </c>
      <c r="G3523" s="17"/>
      <c r="H3523" s="18">
        <f t="shared" si="54"/>
        <v>70227000</v>
      </c>
    </row>
    <row r="3524" spans="2:8" s="13" customFormat="1" hidden="1" x14ac:dyDescent="0.15">
      <c r="B3524" s="15">
        <v>136021</v>
      </c>
      <c r="C3524" s="16" t="s">
        <v>1619</v>
      </c>
      <c r="D3524" s="26">
        <v>43701</v>
      </c>
      <c r="E3524" s="16" t="s">
        <v>1520</v>
      </c>
      <c r="F3524" s="66">
        <v>70992000</v>
      </c>
      <c r="G3524" s="17"/>
      <c r="H3524" s="18">
        <f t="shared" si="54"/>
        <v>70992000</v>
      </c>
    </row>
    <row r="3525" spans="2:8" s="13" customFormat="1" hidden="1" x14ac:dyDescent="0.15">
      <c r="B3525" s="15">
        <v>136022</v>
      </c>
      <c r="C3525" s="16" t="s">
        <v>1620</v>
      </c>
      <c r="D3525" s="26">
        <v>43701</v>
      </c>
      <c r="E3525" s="16" t="s">
        <v>1520</v>
      </c>
      <c r="F3525" s="66">
        <v>68901000</v>
      </c>
      <c r="G3525" s="17"/>
      <c r="H3525" s="18">
        <f t="shared" si="54"/>
        <v>68901000</v>
      </c>
    </row>
    <row r="3526" spans="2:8" s="13" customFormat="1" hidden="1" x14ac:dyDescent="0.15">
      <c r="B3526" s="15">
        <v>136023</v>
      </c>
      <c r="C3526" s="16" t="s">
        <v>1621</v>
      </c>
      <c r="D3526" s="26">
        <v>43701</v>
      </c>
      <c r="E3526" s="16" t="s">
        <v>1520</v>
      </c>
      <c r="F3526" s="66">
        <v>113152000</v>
      </c>
      <c r="G3526" s="17"/>
      <c r="H3526" s="18">
        <f t="shared" si="54"/>
        <v>113152000</v>
      </c>
    </row>
    <row r="3527" spans="2:8" s="13" customFormat="1" hidden="1" x14ac:dyDescent="0.15">
      <c r="B3527" s="15">
        <v>136024</v>
      </c>
      <c r="C3527" s="16" t="s">
        <v>1622</v>
      </c>
      <c r="D3527" s="26">
        <v>43701</v>
      </c>
      <c r="E3527" s="16" t="s">
        <v>1520</v>
      </c>
      <c r="F3527" s="66">
        <v>25476000</v>
      </c>
      <c r="G3527" s="17"/>
      <c r="H3527" s="18">
        <f t="shared" si="54"/>
        <v>25476000</v>
      </c>
    </row>
    <row r="3528" spans="2:8" s="13" customFormat="1" hidden="1" x14ac:dyDescent="0.15">
      <c r="B3528" s="15">
        <v>136025</v>
      </c>
      <c r="C3528" s="16" t="s">
        <v>1623</v>
      </c>
      <c r="D3528" s="26">
        <v>43701</v>
      </c>
      <c r="E3528" s="16" t="s">
        <v>1520</v>
      </c>
      <c r="F3528" s="66">
        <v>25090500</v>
      </c>
      <c r="G3528" s="17"/>
      <c r="H3528" s="18">
        <f t="shared" si="54"/>
        <v>25090500</v>
      </c>
    </row>
    <row r="3529" spans="2:8" s="13" customFormat="1" hidden="1" x14ac:dyDescent="0.15">
      <c r="B3529" s="15">
        <v>136026</v>
      </c>
      <c r="C3529" s="16" t="s">
        <v>1624</v>
      </c>
      <c r="D3529" s="26">
        <v>43701</v>
      </c>
      <c r="E3529" s="16" t="s">
        <v>1520</v>
      </c>
      <c r="F3529" s="66">
        <v>37573632</v>
      </c>
      <c r="G3529" s="17"/>
      <c r="H3529" s="18">
        <f t="shared" si="54"/>
        <v>37573632</v>
      </c>
    </row>
    <row r="3530" spans="2:8" s="13" customFormat="1" hidden="1" x14ac:dyDescent="0.15">
      <c r="B3530" s="15">
        <v>136027</v>
      </c>
      <c r="C3530" s="16" t="s">
        <v>1625</v>
      </c>
      <c r="D3530" s="26">
        <v>43701</v>
      </c>
      <c r="E3530" s="16" t="s">
        <v>1520</v>
      </c>
      <c r="F3530" s="66">
        <v>154223748</v>
      </c>
      <c r="G3530" s="17"/>
      <c r="H3530" s="18">
        <f t="shared" si="54"/>
        <v>154223748</v>
      </c>
    </row>
    <row r="3531" spans="2:8" s="13" customFormat="1" hidden="1" x14ac:dyDescent="0.15">
      <c r="B3531" s="15">
        <v>136028</v>
      </c>
      <c r="C3531" s="16" t="s">
        <v>1626</v>
      </c>
      <c r="D3531" s="26">
        <v>43701</v>
      </c>
      <c r="E3531" s="16" t="s">
        <v>1520</v>
      </c>
      <c r="F3531" s="66">
        <v>38400000</v>
      </c>
      <c r="G3531" s="17"/>
      <c r="H3531" s="18">
        <f t="shared" si="54"/>
        <v>38400000</v>
      </c>
    </row>
    <row r="3532" spans="2:8" s="13" customFormat="1" hidden="1" x14ac:dyDescent="0.15">
      <c r="B3532" s="15">
        <v>136029</v>
      </c>
      <c r="C3532" s="16" t="s">
        <v>1627</v>
      </c>
      <c r="D3532" s="26">
        <v>43701</v>
      </c>
      <c r="E3532" s="16" t="s">
        <v>1520</v>
      </c>
      <c r="F3532" s="66">
        <v>7480000</v>
      </c>
      <c r="G3532" s="17"/>
      <c r="H3532" s="18">
        <f t="shared" si="54"/>
        <v>7480000</v>
      </c>
    </row>
    <row r="3533" spans="2:8" s="13" customFormat="1" hidden="1" x14ac:dyDescent="0.15">
      <c r="B3533" s="15">
        <v>136030</v>
      </c>
      <c r="C3533" s="16" t="s">
        <v>1628</v>
      </c>
      <c r="D3533" s="26">
        <v>43701</v>
      </c>
      <c r="E3533" s="16" t="s">
        <v>1520</v>
      </c>
      <c r="F3533" s="66">
        <v>36316000</v>
      </c>
      <c r="G3533" s="17"/>
      <c r="H3533" s="18">
        <f t="shared" si="54"/>
        <v>36316000</v>
      </c>
    </row>
    <row r="3534" spans="2:8" s="13" customFormat="1" hidden="1" x14ac:dyDescent="0.15">
      <c r="B3534" s="15">
        <v>136031</v>
      </c>
      <c r="C3534" s="16" t="s">
        <v>1629</v>
      </c>
      <c r="D3534" s="26">
        <v>43701</v>
      </c>
      <c r="E3534" s="16" t="s">
        <v>1520</v>
      </c>
      <c r="F3534" s="66">
        <v>53440000</v>
      </c>
      <c r="G3534" s="17"/>
      <c r="H3534" s="18">
        <f t="shared" si="54"/>
        <v>53440000</v>
      </c>
    </row>
    <row r="3535" spans="2:8" s="13" customFormat="1" hidden="1" x14ac:dyDescent="0.15">
      <c r="B3535" s="15">
        <v>136032</v>
      </c>
      <c r="C3535" s="16" t="s">
        <v>1630</v>
      </c>
      <c r="D3535" s="26">
        <v>43701</v>
      </c>
      <c r="E3535" s="16" t="s">
        <v>1520</v>
      </c>
      <c r="F3535" s="66">
        <v>0</v>
      </c>
      <c r="G3535" s="17"/>
      <c r="H3535" s="18">
        <f t="shared" si="54"/>
        <v>0</v>
      </c>
    </row>
    <row r="3536" spans="2:8" s="13" customFormat="1" hidden="1" x14ac:dyDescent="0.15">
      <c r="B3536" s="15">
        <v>136033</v>
      </c>
      <c r="C3536" s="16" t="s">
        <v>1631</v>
      </c>
      <c r="D3536" s="26">
        <v>43701</v>
      </c>
      <c r="E3536" s="16" t="s">
        <v>1520</v>
      </c>
      <c r="F3536" s="66">
        <v>0</v>
      </c>
      <c r="G3536" s="17"/>
      <c r="H3536" s="18">
        <f t="shared" si="54"/>
        <v>0</v>
      </c>
    </row>
    <row r="3537" spans="2:8" s="13" customFormat="1" hidden="1" x14ac:dyDescent="0.15">
      <c r="B3537" s="15">
        <v>136034</v>
      </c>
      <c r="C3537" s="16" t="s">
        <v>1632</v>
      </c>
      <c r="D3537" s="26">
        <v>43701</v>
      </c>
      <c r="E3537" s="16" t="s">
        <v>1520</v>
      </c>
      <c r="F3537" s="66">
        <v>0</v>
      </c>
      <c r="G3537" s="17"/>
      <c r="H3537" s="18">
        <f t="shared" si="54"/>
        <v>0</v>
      </c>
    </row>
    <row r="3538" spans="2:8" s="13" customFormat="1" hidden="1" x14ac:dyDescent="0.15">
      <c r="B3538" s="15">
        <v>136035</v>
      </c>
      <c r="C3538" s="16" t="s">
        <v>1633</v>
      </c>
      <c r="D3538" s="26">
        <v>43701</v>
      </c>
      <c r="E3538" s="16" t="s">
        <v>1520</v>
      </c>
      <c r="F3538" s="66">
        <v>6780382</v>
      </c>
      <c r="G3538" s="17"/>
      <c r="H3538" s="18">
        <f t="shared" si="54"/>
        <v>6780382</v>
      </c>
    </row>
    <row r="3539" spans="2:8" s="13" customFormat="1" hidden="1" x14ac:dyDescent="0.15">
      <c r="B3539" s="15">
        <v>136036</v>
      </c>
      <c r="C3539" s="16" t="s">
        <v>1634</v>
      </c>
      <c r="D3539" s="26">
        <v>43701</v>
      </c>
      <c r="E3539" s="16" t="s">
        <v>1520</v>
      </c>
      <c r="F3539" s="66">
        <v>58665541</v>
      </c>
      <c r="G3539" s="17"/>
      <c r="H3539" s="18">
        <f t="shared" si="54"/>
        <v>58665541</v>
      </c>
    </row>
    <row r="3540" spans="2:8" s="13" customFormat="1" hidden="1" x14ac:dyDescent="0.15">
      <c r="B3540" s="15">
        <v>136037</v>
      </c>
      <c r="C3540" s="16" t="s">
        <v>1635</v>
      </c>
      <c r="D3540" s="26">
        <v>43701</v>
      </c>
      <c r="E3540" s="16" t="s">
        <v>1520</v>
      </c>
      <c r="F3540" s="66">
        <v>136843200</v>
      </c>
      <c r="G3540" s="17"/>
      <c r="H3540" s="18">
        <f t="shared" si="54"/>
        <v>136843200</v>
      </c>
    </row>
    <row r="3541" spans="2:8" s="13" customFormat="1" hidden="1" x14ac:dyDescent="0.15">
      <c r="B3541" s="15">
        <v>136038</v>
      </c>
      <c r="C3541" s="16" t="s">
        <v>1636</v>
      </c>
      <c r="D3541" s="26">
        <v>43701</v>
      </c>
      <c r="E3541" s="16" t="s">
        <v>1520</v>
      </c>
      <c r="F3541" s="66">
        <v>12790800</v>
      </c>
      <c r="G3541" s="17"/>
      <c r="H3541" s="18">
        <f t="shared" si="54"/>
        <v>12790800</v>
      </c>
    </row>
    <row r="3542" spans="2:8" s="13" customFormat="1" hidden="1" x14ac:dyDescent="0.15">
      <c r="B3542" s="15">
        <v>136039</v>
      </c>
      <c r="C3542" s="16" t="s">
        <v>1637</v>
      </c>
      <c r="D3542" s="26">
        <v>43701</v>
      </c>
      <c r="E3542" s="16" t="s">
        <v>1520</v>
      </c>
      <c r="F3542" s="66">
        <v>8732220</v>
      </c>
      <c r="G3542" s="17"/>
      <c r="H3542" s="18">
        <f t="shared" si="54"/>
        <v>8732220</v>
      </c>
    </row>
    <row r="3543" spans="2:8" s="13" customFormat="1" hidden="1" x14ac:dyDescent="0.15">
      <c r="B3543" s="15">
        <v>136040</v>
      </c>
      <c r="C3543" s="16" t="s">
        <v>1638</v>
      </c>
      <c r="D3543" s="26">
        <v>43701</v>
      </c>
      <c r="E3543" s="16" t="s">
        <v>1520</v>
      </c>
      <c r="F3543" s="66">
        <v>30498000</v>
      </c>
      <c r="G3543" s="17"/>
      <c r="H3543" s="18">
        <f t="shared" si="54"/>
        <v>30498000</v>
      </c>
    </row>
    <row r="3544" spans="2:8" s="13" customFormat="1" hidden="1" x14ac:dyDescent="0.15">
      <c r="B3544" s="15">
        <v>136041</v>
      </c>
      <c r="C3544" s="16" t="s">
        <v>1639</v>
      </c>
      <c r="D3544" s="26">
        <v>43701</v>
      </c>
      <c r="E3544" s="16" t="s">
        <v>1520</v>
      </c>
      <c r="F3544" s="66">
        <v>24327000</v>
      </c>
      <c r="G3544" s="17"/>
      <c r="H3544" s="18">
        <f t="shared" si="54"/>
        <v>24327000</v>
      </c>
    </row>
    <row r="3545" spans="2:8" s="13" customFormat="1" hidden="1" x14ac:dyDescent="0.15">
      <c r="B3545" s="15">
        <v>136042</v>
      </c>
      <c r="C3545" s="16" t="s">
        <v>1640</v>
      </c>
      <c r="D3545" s="26">
        <v>43701</v>
      </c>
      <c r="E3545" s="16" t="s">
        <v>1520</v>
      </c>
      <c r="F3545" s="66">
        <v>3468000</v>
      </c>
      <c r="G3545" s="17"/>
      <c r="H3545" s="18">
        <f t="shared" si="54"/>
        <v>3468000</v>
      </c>
    </row>
    <row r="3546" spans="2:8" s="13" customFormat="1" hidden="1" x14ac:dyDescent="0.15">
      <c r="B3546" s="15">
        <v>136043</v>
      </c>
      <c r="C3546" s="16" t="s">
        <v>1641</v>
      </c>
      <c r="D3546" s="26">
        <v>43701</v>
      </c>
      <c r="E3546" s="16" t="s">
        <v>1520</v>
      </c>
      <c r="F3546" s="66">
        <v>30294000</v>
      </c>
      <c r="G3546" s="17"/>
      <c r="H3546" s="18">
        <f t="shared" si="54"/>
        <v>30294000</v>
      </c>
    </row>
    <row r="3547" spans="2:8" s="13" customFormat="1" hidden="1" x14ac:dyDescent="0.15">
      <c r="B3547" s="15">
        <v>136044</v>
      </c>
      <c r="C3547" s="16" t="s">
        <v>1642</v>
      </c>
      <c r="D3547" s="26">
        <v>43701</v>
      </c>
      <c r="E3547" s="16" t="s">
        <v>1520</v>
      </c>
      <c r="F3547" s="66">
        <v>24786000</v>
      </c>
      <c r="G3547" s="17"/>
      <c r="H3547" s="18">
        <f t="shared" si="54"/>
        <v>24786000</v>
      </c>
    </row>
    <row r="3548" spans="2:8" s="13" customFormat="1" hidden="1" x14ac:dyDescent="0.15">
      <c r="B3548" s="15">
        <v>136045</v>
      </c>
      <c r="C3548" s="16" t="s">
        <v>1643</v>
      </c>
      <c r="D3548" s="26">
        <v>43701</v>
      </c>
      <c r="E3548" s="16" t="s">
        <v>1520</v>
      </c>
      <c r="F3548" s="66">
        <v>44200000</v>
      </c>
      <c r="G3548" s="17"/>
      <c r="H3548" s="18">
        <f t="shared" si="54"/>
        <v>44200000</v>
      </c>
    </row>
    <row r="3549" spans="2:8" s="13" customFormat="1" hidden="1" x14ac:dyDescent="0.15">
      <c r="B3549" s="15">
        <v>136046</v>
      </c>
      <c r="C3549" s="16" t="s">
        <v>1644</v>
      </c>
      <c r="D3549" s="26">
        <v>43701</v>
      </c>
      <c r="E3549" s="16" t="s">
        <v>1520</v>
      </c>
      <c r="F3549" s="66">
        <v>157080000</v>
      </c>
      <c r="G3549" s="17"/>
      <c r="H3549" s="18">
        <f t="shared" si="54"/>
        <v>157080000</v>
      </c>
    </row>
    <row r="3550" spans="2:8" s="13" customFormat="1" hidden="1" x14ac:dyDescent="0.15">
      <c r="B3550" s="15">
        <v>136047</v>
      </c>
      <c r="C3550" s="16" t="s">
        <v>1645</v>
      </c>
      <c r="D3550" s="26">
        <v>43701</v>
      </c>
      <c r="E3550" s="16" t="s">
        <v>1520</v>
      </c>
      <c r="F3550" s="66">
        <v>99705000</v>
      </c>
      <c r="G3550" s="17"/>
      <c r="H3550" s="18">
        <f t="shared" si="54"/>
        <v>99705000</v>
      </c>
    </row>
    <row r="3551" spans="2:8" s="13" customFormat="1" hidden="1" x14ac:dyDescent="0.15">
      <c r="B3551" s="15">
        <v>136048</v>
      </c>
      <c r="C3551" s="16" t="s">
        <v>1646</v>
      </c>
      <c r="D3551" s="26">
        <v>43701</v>
      </c>
      <c r="E3551" s="16" t="s">
        <v>1520</v>
      </c>
      <c r="F3551" s="66">
        <v>12410000</v>
      </c>
      <c r="G3551" s="17"/>
      <c r="H3551" s="18">
        <f t="shared" si="54"/>
        <v>12410000</v>
      </c>
    </row>
    <row r="3552" spans="2:8" s="13" customFormat="1" hidden="1" x14ac:dyDescent="0.15">
      <c r="B3552" s="15">
        <v>136049</v>
      </c>
      <c r="C3552" s="16" t="s">
        <v>1647</v>
      </c>
      <c r="D3552" s="26">
        <v>43701</v>
      </c>
      <c r="E3552" s="16" t="s">
        <v>1520</v>
      </c>
      <c r="F3552" s="66">
        <v>67575000</v>
      </c>
      <c r="G3552" s="17"/>
      <c r="H3552" s="18">
        <f t="shared" ref="H3552:H3615" si="55">F3552+G3552</f>
        <v>67575000</v>
      </c>
    </row>
    <row r="3553" spans="2:8" s="13" customFormat="1" hidden="1" x14ac:dyDescent="0.15">
      <c r="B3553" s="15">
        <v>136050</v>
      </c>
      <c r="C3553" s="16" t="s">
        <v>1648</v>
      </c>
      <c r="D3553" s="26">
        <v>43701</v>
      </c>
      <c r="E3553" s="16" t="s">
        <v>1520</v>
      </c>
      <c r="F3553" s="66">
        <v>1173000</v>
      </c>
      <c r="G3553" s="17"/>
      <c r="H3553" s="18">
        <f t="shared" si="55"/>
        <v>1173000</v>
      </c>
    </row>
    <row r="3554" spans="2:8" s="13" customFormat="1" hidden="1" x14ac:dyDescent="0.15">
      <c r="B3554" s="15">
        <v>136051</v>
      </c>
      <c r="C3554" s="16" t="s">
        <v>1649</v>
      </c>
      <c r="D3554" s="26">
        <v>43701</v>
      </c>
      <c r="E3554" s="16" t="s">
        <v>1520</v>
      </c>
      <c r="F3554" s="66">
        <v>21726000</v>
      </c>
      <c r="G3554" s="17"/>
      <c r="H3554" s="18">
        <f t="shared" si="55"/>
        <v>21726000</v>
      </c>
    </row>
    <row r="3555" spans="2:8" s="13" customFormat="1" hidden="1" x14ac:dyDescent="0.15">
      <c r="B3555" s="15">
        <v>136052</v>
      </c>
      <c r="C3555" s="16" t="s">
        <v>1650</v>
      </c>
      <c r="D3555" s="26">
        <v>43701</v>
      </c>
      <c r="E3555" s="16" t="s">
        <v>1520</v>
      </c>
      <c r="F3555" s="66">
        <v>31518000</v>
      </c>
      <c r="G3555" s="17"/>
      <c r="H3555" s="18">
        <f t="shared" si="55"/>
        <v>31518000</v>
      </c>
    </row>
    <row r="3556" spans="2:8" s="13" customFormat="1" hidden="1" x14ac:dyDescent="0.15">
      <c r="B3556" s="15">
        <v>136053</v>
      </c>
      <c r="C3556" s="16" t="s">
        <v>1651</v>
      </c>
      <c r="D3556" s="26">
        <v>43701</v>
      </c>
      <c r="E3556" s="16" t="s">
        <v>1520</v>
      </c>
      <c r="F3556" s="66">
        <v>58140000</v>
      </c>
      <c r="G3556" s="17"/>
      <c r="H3556" s="18">
        <f t="shared" si="55"/>
        <v>58140000</v>
      </c>
    </row>
    <row r="3557" spans="2:8" s="13" customFormat="1" hidden="1" x14ac:dyDescent="0.15">
      <c r="B3557" s="15">
        <v>136054</v>
      </c>
      <c r="C3557" s="16" t="s">
        <v>1652</v>
      </c>
      <c r="D3557" s="26">
        <v>43701</v>
      </c>
      <c r="E3557" s="16" t="s">
        <v>1520</v>
      </c>
      <c r="F3557" s="66">
        <v>63580000</v>
      </c>
      <c r="G3557" s="17"/>
      <c r="H3557" s="18">
        <f t="shared" si="55"/>
        <v>63580000</v>
      </c>
    </row>
    <row r="3558" spans="2:8" s="13" customFormat="1" hidden="1" x14ac:dyDescent="0.15">
      <c r="B3558" s="15">
        <v>136055</v>
      </c>
      <c r="C3558" s="16" t="s">
        <v>1653</v>
      </c>
      <c r="D3558" s="26">
        <v>43701</v>
      </c>
      <c r="E3558" s="16" t="s">
        <v>1520</v>
      </c>
      <c r="F3558" s="66">
        <v>66300000</v>
      </c>
      <c r="G3558" s="17"/>
      <c r="H3558" s="18">
        <f t="shared" si="55"/>
        <v>66300000</v>
      </c>
    </row>
    <row r="3559" spans="2:8" s="13" customFormat="1" hidden="1" x14ac:dyDescent="0.15">
      <c r="B3559" s="15">
        <v>136056</v>
      </c>
      <c r="C3559" s="16" t="s">
        <v>1654</v>
      </c>
      <c r="D3559" s="26">
        <v>43701</v>
      </c>
      <c r="E3559" s="16" t="s">
        <v>1520</v>
      </c>
      <c r="F3559" s="66">
        <v>13464000</v>
      </c>
      <c r="G3559" s="17"/>
      <c r="H3559" s="18">
        <f t="shared" si="55"/>
        <v>13464000</v>
      </c>
    </row>
    <row r="3560" spans="2:8" s="13" customFormat="1" hidden="1" x14ac:dyDescent="0.15">
      <c r="B3560" s="15">
        <v>136057</v>
      </c>
      <c r="C3560" s="16" t="s">
        <v>1655</v>
      </c>
      <c r="D3560" s="26">
        <v>43701</v>
      </c>
      <c r="E3560" s="16" t="s">
        <v>1520</v>
      </c>
      <c r="F3560" s="66">
        <v>0</v>
      </c>
      <c r="G3560" s="17"/>
      <c r="H3560" s="18">
        <f t="shared" si="55"/>
        <v>0</v>
      </c>
    </row>
    <row r="3561" spans="2:8" s="13" customFormat="1" hidden="1" x14ac:dyDescent="0.15">
      <c r="B3561" s="15">
        <v>136058</v>
      </c>
      <c r="C3561" s="16" t="s">
        <v>1656</v>
      </c>
      <c r="D3561" s="26">
        <v>43701</v>
      </c>
      <c r="E3561" s="16" t="s">
        <v>1520</v>
      </c>
      <c r="F3561" s="66">
        <v>298690000</v>
      </c>
      <c r="G3561" s="17"/>
      <c r="H3561" s="18">
        <f t="shared" si="55"/>
        <v>298690000</v>
      </c>
    </row>
    <row r="3562" spans="2:8" s="13" customFormat="1" hidden="1" x14ac:dyDescent="0.15">
      <c r="B3562" s="15">
        <v>136059</v>
      </c>
      <c r="C3562" s="16" t="s">
        <v>1657</v>
      </c>
      <c r="D3562" s="26">
        <v>43701</v>
      </c>
      <c r="E3562" s="16" t="s">
        <v>1520</v>
      </c>
      <c r="F3562" s="66">
        <v>83300000</v>
      </c>
      <c r="G3562" s="17"/>
      <c r="H3562" s="18">
        <f t="shared" si="55"/>
        <v>83300000</v>
      </c>
    </row>
    <row r="3563" spans="2:8" s="13" customFormat="1" hidden="1" x14ac:dyDescent="0.15">
      <c r="B3563" s="15">
        <v>136060</v>
      </c>
      <c r="C3563" s="16" t="s">
        <v>1658</v>
      </c>
      <c r="D3563" s="26">
        <v>43701</v>
      </c>
      <c r="E3563" s="16" t="s">
        <v>1520</v>
      </c>
      <c r="F3563" s="66">
        <v>0</v>
      </c>
      <c r="G3563" s="17"/>
      <c r="H3563" s="18">
        <f t="shared" si="55"/>
        <v>0</v>
      </c>
    </row>
    <row r="3564" spans="2:8" s="13" customFormat="1" hidden="1" x14ac:dyDescent="0.15">
      <c r="B3564" s="15">
        <v>136061</v>
      </c>
      <c r="C3564" s="16" t="s">
        <v>1659</v>
      </c>
      <c r="D3564" s="26">
        <v>43701</v>
      </c>
      <c r="E3564" s="16" t="s">
        <v>1520</v>
      </c>
      <c r="F3564" s="66">
        <v>0</v>
      </c>
      <c r="G3564" s="17"/>
      <c r="H3564" s="18">
        <f t="shared" si="55"/>
        <v>0</v>
      </c>
    </row>
    <row r="3565" spans="2:8" s="13" customFormat="1" hidden="1" x14ac:dyDescent="0.15">
      <c r="B3565" s="15">
        <v>136062</v>
      </c>
      <c r="C3565" s="16" t="s">
        <v>1660</v>
      </c>
      <c r="D3565" s="26">
        <v>43701</v>
      </c>
      <c r="E3565" s="16" t="s">
        <v>1520</v>
      </c>
      <c r="F3565" s="66">
        <v>1245000</v>
      </c>
      <c r="G3565" s="17"/>
      <c r="H3565" s="18">
        <f t="shared" si="55"/>
        <v>1245000</v>
      </c>
    </row>
    <row r="3566" spans="2:8" s="13" customFormat="1" hidden="1" x14ac:dyDescent="0.15">
      <c r="B3566" s="15">
        <v>136063</v>
      </c>
      <c r="C3566" s="16" t="s">
        <v>1661</v>
      </c>
      <c r="D3566" s="26">
        <v>43701</v>
      </c>
      <c r="E3566" s="16" t="s">
        <v>1520</v>
      </c>
      <c r="F3566" s="66">
        <v>3937500</v>
      </c>
      <c r="G3566" s="17"/>
      <c r="H3566" s="18">
        <f t="shared" si="55"/>
        <v>3937500</v>
      </c>
    </row>
    <row r="3567" spans="2:8" s="13" customFormat="1" hidden="1" x14ac:dyDescent="0.15">
      <c r="B3567" s="15">
        <v>136064</v>
      </c>
      <c r="C3567" s="16" t="s">
        <v>1662</v>
      </c>
      <c r="D3567" s="26">
        <v>43701</v>
      </c>
      <c r="E3567" s="16" t="s">
        <v>1520</v>
      </c>
      <c r="F3567" s="66">
        <v>52360000</v>
      </c>
      <c r="G3567" s="17"/>
      <c r="H3567" s="18">
        <f t="shared" si="55"/>
        <v>52360000</v>
      </c>
    </row>
    <row r="3568" spans="2:8" s="13" customFormat="1" hidden="1" x14ac:dyDescent="0.15">
      <c r="B3568" s="15">
        <v>136065</v>
      </c>
      <c r="C3568" s="16" t="s">
        <v>1663</v>
      </c>
      <c r="D3568" s="26">
        <v>43701</v>
      </c>
      <c r="E3568" s="16" t="s">
        <v>1520</v>
      </c>
      <c r="F3568" s="66">
        <v>64532000</v>
      </c>
      <c r="G3568" s="17"/>
      <c r="H3568" s="18">
        <f t="shared" si="55"/>
        <v>64532000</v>
      </c>
    </row>
    <row r="3569" spans="2:8" s="13" customFormat="1" hidden="1" x14ac:dyDescent="0.15">
      <c r="B3569" s="15">
        <v>136066</v>
      </c>
      <c r="C3569" s="16" t="s">
        <v>1664</v>
      </c>
      <c r="D3569" s="26">
        <v>43701</v>
      </c>
      <c r="E3569" s="16" t="s">
        <v>1520</v>
      </c>
      <c r="F3569" s="66">
        <v>23800000</v>
      </c>
      <c r="G3569" s="17"/>
      <c r="H3569" s="18">
        <f t="shared" si="55"/>
        <v>23800000</v>
      </c>
    </row>
    <row r="3570" spans="2:8" s="13" customFormat="1" hidden="1" x14ac:dyDescent="0.15">
      <c r="B3570" s="15">
        <v>136067</v>
      </c>
      <c r="C3570" s="16" t="s">
        <v>1665</v>
      </c>
      <c r="D3570" s="26">
        <v>43701</v>
      </c>
      <c r="E3570" s="16" t="s">
        <v>1520</v>
      </c>
      <c r="F3570" s="66">
        <v>977500</v>
      </c>
      <c r="G3570" s="17"/>
      <c r="H3570" s="18">
        <f t="shared" si="55"/>
        <v>977500</v>
      </c>
    </row>
    <row r="3571" spans="2:8" s="13" customFormat="1" hidden="1" x14ac:dyDescent="0.15">
      <c r="B3571" s="15">
        <v>136068</v>
      </c>
      <c r="C3571" s="16" t="s">
        <v>1666</v>
      </c>
      <c r="D3571" s="26">
        <v>43701</v>
      </c>
      <c r="E3571" s="16" t="s">
        <v>1520</v>
      </c>
      <c r="F3571" s="66">
        <v>1275000</v>
      </c>
      <c r="G3571" s="17"/>
      <c r="H3571" s="18">
        <f t="shared" si="55"/>
        <v>1275000</v>
      </c>
    </row>
    <row r="3572" spans="2:8" s="13" customFormat="1" hidden="1" x14ac:dyDescent="0.15">
      <c r="B3572" s="15">
        <v>136069</v>
      </c>
      <c r="C3572" s="16" t="s">
        <v>1667</v>
      </c>
      <c r="D3572" s="26">
        <v>43701</v>
      </c>
      <c r="E3572" s="16" t="s">
        <v>1520</v>
      </c>
      <c r="F3572" s="66">
        <v>1581000</v>
      </c>
      <c r="G3572" s="17"/>
      <c r="H3572" s="18">
        <f t="shared" si="55"/>
        <v>1581000</v>
      </c>
    </row>
    <row r="3573" spans="2:8" s="13" customFormat="1" hidden="1" x14ac:dyDescent="0.15">
      <c r="B3573" s="15">
        <v>136070</v>
      </c>
      <c r="C3573" s="16" t="s">
        <v>1668</v>
      </c>
      <c r="D3573" s="26">
        <v>43701</v>
      </c>
      <c r="E3573" s="16" t="s">
        <v>1520</v>
      </c>
      <c r="F3573" s="66">
        <v>6069000</v>
      </c>
      <c r="G3573" s="17"/>
      <c r="H3573" s="18">
        <f t="shared" si="55"/>
        <v>6069000</v>
      </c>
    </row>
    <row r="3574" spans="2:8" s="13" customFormat="1" hidden="1" x14ac:dyDescent="0.15">
      <c r="B3574" s="15">
        <v>136071</v>
      </c>
      <c r="C3574" s="16" t="s">
        <v>1669</v>
      </c>
      <c r="D3574" s="26">
        <v>43701</v>
      </c>
      <c r="E3574" s="16" t="s">
        <v>1520</v>
      </c>
      <c r="F3574" s="66">
        <v>22542000</v>
      </c>
      <c r="G3574" s="17"/>
      <c r="H3574" s="18">
        <f t="shared" si="55"/>
        <v>22542000</v>
      </c>
    </row>
    <row r="3575" spans="2:8" s="13" customFormat="1" hidden="1" x14ac:dyDescent="0.15">
      <c r="B3575" s="15">
        <v>136072</v>
      </c>
      <c r="C3575" s="16" t="s">
        <v>1670</v>
      </c>
      <c r="D3575" s="26">
        <v>43701</v>
      </c>
      <c r="E3575" s="16" t="s">
        <v>1520</v>
      </c>
      <c r="F3575" s="66">
        <v>22032000</v>
      </c>
      <c r="G3575" s="17"/>
      <c r="H3575" s="18">
        <f t="shared" si="55"/>
        <v>22032000</v>
      </c>
    </row>
    <row r="3576" spans="2:8" s="13" customFormat="1" hidden="1" x14ac:dyDescent="0.15">
      <c r="B3576" s="15">
        <v>136073</v>
      </c>
      <c r="C3576" s="16" t="s">
        <v>1671</v>
      </c>
      <c r="D3576" s="26">
        <v>43701</v>
      </c>
      <c r="E3576" s="16" t="s">
        <v>1520</v>
      </c>
      <c r="F3576" s="66">
        <v>21216000</v>
      </c>
      <c r="G3576" s="17"/>
      <c r="H3576" s="18">
        <f t="shared" si="55"/>
        <v>21216000</v>
      </c>
    </row>
    <row r="3577" spans="2:8" s="13" customFormat="1" hidden="1" x14ac:dyDescent="0.15">
      <c r="B3577" s="15">
        <v>136074</v>
      </c>
      <c r="C3577" s="16" t="s">
        <v>1672</v>
      </c>
      <c r="D3577" s="26">
        <v>43701</v>
      </c>
      <c r="E3577" s="16" t="s">
        <v>1520</v>
      </c>
      <c r="F3577" s="66">
        <v>27081000</v>
      </c>
      <c r="G3577" s="17"/>
      <c r="H3577" s="18">
        <f t="shared" si="55"/>
        <v>27081000</v>
      </c>
    </row>
    <row r="3578" spans="2:8" s="13" customFormat="1" hidden="1" x14ac:dyDescent="0.15">
      <c r="B3578" s="15">
        <v>136075</v>
      </c>
      <c r="C3578" s="16" t="s">
        <v>1673</v>
      </c>
      <c r="D3578" s="26">
        <v>43701</v>
      </c>
      <c r="E3578" s="16" t="s">
        <v>1520</v>
      </c>
      <c r="F3578" s="66">
        <v>27744000</v>
      </c>
      <c r="G3578" s="17"/>
      <c r="H3578" s="18">
        <f t="shared" si="55"/>
        <v>27744000</v>
      </c>
    </row>
    <row r="3579" spans="2:8" s="13" customFormat="1" hidden="1" x14ac:dyDescent="0.15">
      <c r="B3579" s="15">
        <v>136076</v>
      </c>
      <c r="C3579" s="16" t="s">
        <v>1674</v>
      </c>
      <c r="D3579" s="26">
        <v>43701</v>
      </c>
      <c r="E3579" s="16" t="s">
        <v>1520</v>
      </c>
      <c r="F3579" s="66">
        <v>0</v>
      </c>
      <c r="G3579" s="17"/>
      <c r="H3579" s="18">
        <f t="shared" si="55"/>
        <v>0</v>
      </c>
    </row>
    <row r="3580" spans="2:8" s="13" customFormat="1" hidden="1" x14ac:dyDescent="0.15">
      <c r="B3580" s="15">
        <v>136077</v>
      </c>
      <c r="C3580" s="16" t="s">
        <v>1675</v>
      </c>
      <c r="D3580" s="26">
        <v>43701</v>
      </c>
      <c r="E3580" s="16" t="s">
        <v>1520</v>
      </c>
      <c r="F3580" s="66">
        <v>1337500</v>
      </c>
      <c r="G3580" s="17"/>
      <c r="H3580" s="18">
        <f t="shared" si="55"/>
        <v>1337500</v>
      </c>
    </row>
    <row r="3581" spans="2:8" s="13" customFormat="1" hidden="1" x14ac:dyDescent="0.15">
      <c r="B3581" s="15">
        <v>136078</v>
      </c>
      <c r="C3581" s="16" t="s">
        <v>1676</v>
      </c>
      <c r="D3581" s="26">
        <v>43701</v>
      </c>
      <c r="E3581" s="16" t="s">
        <v>1520</v>
      </c>
      <c r="F3581" s="66">
        <v>11475000</v>
      </c>
      <c r="G3581" s="17"/>
      <c r="H3581" s="18">
        <f t="shared" si="55"/>
        <v>11475000</v>
      </c>
    </row>
    <row r="3582" spans="2:8" s="13" customFormat="1" hidden="1" x14ac:dyDescent="0.15">
      <c r="B3582" s="15">
        <v>136079</v>
      </c>
      <c r="C3582" s="16" t="s">
        <v>1677</v>
      </c>
      <c r="D3582" s="26">
        <v>43701</v>
      </c>
      <c r="E3582" s="16" t="s">
        <v>1520</v>
      </c>
      <c r="F3582" s="66">
        <v>5250000</v>
      </c>
      <c r="G3582" s="17"/>
      <c r="H3582" s="18">
        <f t="shared" si="55"/>
        <v>5250000</v>
      </c>
    </row>
    <row r="3583" spans="2:8" s="13" customFormat="1" hidden="1" x14ac:dyDescent="0.15">
      <c r="B3583" s="15">
        <v>136080</v>
      </c>
      <c r="C3583" s="16" t="s">
        <v>1678</v>
      </c>
      <c r="D3583" s="26">
        <v>43701</v>
      </c>
      <c r="E3583" s="16" t="s">
        <v>1520</v>
      </c>
      <c r="F3583" s="66">
        <v>16835364</v>
      </c>
      <c r="G3583" s="17"/>
      <c r="H3583" s="18">
        <f t="shared" si="55"/>
        <v>16835364</v>
      </c>
    </row>
    <row r="3584" spans="2:8" s="13" customFormat="1" hidden="1" x14ac:dyDescent="0.15">
      <c r="B3584" s="15">
        <v>136081</v>
      </c>
      <c r="C3584" s="16" t="s">
        <v>1679</v>
      </c>
      <c r="D3584" s="26">
        <v>43701</v>
      </c>
      <c r="E3584" s="16" t="s">
        <v>1520</v>
      </c>
      <c r="F3584" s="66">
        <v>10562500</v>
      </c>
      <c r="G3584" s="17"/>
      <c r="H3584" s="18">
        <f t="shared" si="55"/>
        <v>10562500</v>
      </c>
    </row>
    <row r="3585" spans="2:8" s="13" customFormat="1" hidden="1" x14ac:dyDescent="0.15">
      <c r="B3585" s="15">
        <v>136082</v>
      </c>
      <c r="C3585" s="16" t="s">
        <v>1680</v>
      </c>
      <c r="D3585" s="26">
        <v>43701</v>
      </c>
      <c r="E3585" s="16" t="s">
        <v>1520</v>
      </c>
      <c r="F3585" s="66">
        <v>16071549</v>
      </c>
      <c r="G3585" s="17"/>
      <c r="H3585" s="18">
        <f t="shared" si="55"/>
        <v>16071549</v>
      </c>
    </row>
    <row r="3586" spans="2:8" s="13" customFormat="1" hidden="1" x14ac:dyDescent="0.15">
      <c r="B3586" s="15">
        <v>136083</v>
      </c>
      <c r="C3586" s="16" t="s">
        <v>1681</v>
      </c>
      <c r="D3586" s="26">
        <v>43701</v>
      </c>
      <c r="E3586" s="16" t="s">
        <v>1520</v>
      </c>
      <c r="F3586" s="66">
        <v>36140000</v>
      </c>
      <c r="G3586" s="17"/>
      <c r="H3586" s="18">
        <f t="shared" si="55"/>
        <v>36140000</v>
      </c>
    </row>
    <row r="3587" spans="2:8" s="13" customFormat="1" hidden="1" x14ac:dyDescent="0.15">
      <c r="B3587" s="15">
        <v>136084</v>
      </c>
      <c r="C3587" s="16" t="s">
        <v>1682</v>
      </c>
      <c r="D3587" s="26">
        <v>43701</v>
      </c>
      <c r="E3587" s="16" t="s">
        <v>1520</v>
      </c>
      <c r="F3587" s="66">
        <v>24960000</v>
      </c>
      <c r="G3587" s="17"/>
      <c r="H3587" s="18">
        <f t="shared" si="55"/>
        <v>24960000</v>
      </c>
    </row>
    <row r="3588" spans="2:8" s="13" customFormat="1" hidden="1" x14ac:dyDescent="0.15">
      <c r="B3588" s="15">
        <v>136085</v>
      </c>
      <c r="C3588" s="16" t="s">
        <v>1683</v>
      </c>
      <c r="D3588" s="26">
        <v>43701</v>
      </c>
      <c r="E3588" s="16" t="s">
        <v>1520</v>
      </c>
      <c r="F3588" s="66">
        <v>6337360</v>
      </c>
      <c r="G3588" s="17"/>
      <c r="H3588" s="18">
        <f t="shared" si="55"/>
        <v>6337360</v>
      </c>
    </row>
    <row r="3589" spans="2:8" s="13" customFormat="1" hidden="1" x14ac:dyDescent="0.15">
      <c r="B3589" s="15">
        <v>136086</v>
      </c>
      <c r="C3589" s="16" t="s">
        <v>1684</v>
      </c>
      <c r="D3589" s="26">
        <v>43701</v>
      </c>
      <c r="E3589" s="16" t="s">
        <v>1520</v>
      </c>
      <c r="F3589" s="66">
        <v>21547500</v>
      </c>
      <c r="G3589" s="17"/>
      <c r="H3589" s="18">
        <f t="shared" si="55"/>
        <v>21547500</v>
      </c>
    </row>
    <row r="3590" spans="2:8" s="13" customFormat="1" hidden="1" x14ac:dyDescent="0.15">
      <c r="B3590" s="15">
        <v>136087</v>
      </c>
      <c r="C3590" s="16" t="s">
        <v>1685</v>
      </c>
      <c r="D3590" s="26">
        <v>43701</v>
      </c>
      <c r="E3590" s="16" t="s">
        <v>1520</v>
      </c>
      <c r="F3590" s="66">
        <v>18427668</v>
      </c>
      <c r="G3590" s="17"/>
      <c r="H3590" s="18">
        <f t="shared" si="55"/>
        <v>18427668</v>
      </c>
    </row>
    <row r="3591" spans="2:8" s="13" customFormat="1" hidden="1" x14ac:dyDescent="0.15">
      <c r="B3591" s="15">
        <v>136088</v>
      </c>
      <c r="C3591" s="16" t="s">
        <v>1686</v>
      </c>
      <c r="D3591" s="26">
        <v>43701</v>
      </c>
      <c r="E3591" s="16" t="s">
        <v>1520</v>
      </c>
      <c r="F3591" s="66">
        <v>0</v>
      </c>
      <c r="G3591" s="17"/>
      <c r="H3591" s="18">
        <f t="shared" si="55"/>
        <v>0</v>
      </c>
    </row>
    <row r="3592" spans="2:8" s="13" customFormat="1" hidden="1" x14ac:dyDescent="0.15">
      <c r="B3592" s="15">
        <v>136089</v>
      </c>
      <c r="C3592" s="16" t="s">
        <v>1687</v>
      </c>
      <c r="D3592" s="26">
        <v>43701</v>
      </c>
      <c r="E3592" s="16" t="s">
        <v>1520</v>
      </c>
      <c r="F3592" s="66">
        <v>3315000</v>
      </c>
      <c r="G3592" s="17"/>
      <c r="H3592" s="18">
        <f t="shared" si="55"/>
        <v>3315000</v>
      </c>
    </row>
    <row r="3593" spans="2:8" s="13" customFormat="1" hidden="1" x14ac:dyDescent="0.15">
      <c r="B3593" s="15">
        <v>136090</v>
      </c>
      <c r="C3593" s="16" t="s">
        <v>1688</v>
      </c>
      <c r="D3593" s="26">
        <v>43701</v>
      </c>
      <c r="E3593" s="16" t="s">
        <v>1520</v>
      </c>
      <c r="F3593" s="66">
        <v>7425000</v>
      </c>
      <c r="G3593" s="17"/>
      <c r="H3593" s="18">
        <f t="shared" si="55"/>
        <v>7425000</v>
      </c>
    </row>
    <row r="3594" spans="2:8" s="13" customFormat="1" hidden="1" x14ac:dyDescent="0.15">
      <c r="B3594" s="15">
        <v>136091</v>
      </c>
      <c r="C3594" s="16" t="s">
        <v>1689</v>
      </c>
      <c r="D3594" s="26">
        <v>43701</v>
      </c>
      <c r="E3594" s="16" t="s">
        <v>1520</v>
      </c>
      <c r="F3594" s="66">
        <v>27787500</v>
      </c>
      <c r="G3594" s="17"/>
      <c r="H3594" s="18">
        <f t="shared" si="55"/>
        <v>27787500</v>
      </c>
    </row>
    <row r="3595" spans="2:8" s="13" customFormat="1" hidden="1" x14ac:dyDescent="0.15">
      <c r="B3595" s="15">
        <v>136092</v>
      </c>
      <c r="C3595" s="16" t="s">
        <v>1690</v>
      </c>
      <c r="D3595" s="26">
        <v>43701</v>
      </c>
      <c r="E3595" s="16" t="s">
        <v>1520</v>
      </c>
      <c r="F3595" s="66">
        <v>5980000</v>
      </c>
      <c r="G3595" s="17"/>
      <c r="H3595" s="18">
        <f t="shared" si="55"/>
        <v>5980000</v>
      </c>
    </row>
    <row r="3596" spans="2:8" s="13" customFormat="1" hidden="1" x14ac:dyDescent="0.15">
      <c r="B3596" s="15">
        <v>136093</v>
      </c>
      <c r="C3596" s="16" t="s">
        <v>1691</v>
      </c>
      <c r="D3596" s="26">
        <v>43701</v>
      </c>
      <c r="E3596" s="16" t="s">
        <v>1520</v>
      </c>
      <c r="F3596" s="66">
        <v>13837500</v>
      </c>
      <c r="G3596" s="17"/>
      <c r="H3596" s="18">
        <f t="shared" si="55"/>
        <v>13837500</v>
      </c>
    </row>
    <row r="3597" spans="2:8" s="13" customFormat="1" hidden="1" x14ac:dyDescent="0.15">
      <c r="B3597" s="15">
        <v>136094</v>
      </c>
      <c r="C3597" s="16" t="s">
        <v>1692</v>
      </c>
      <c r="D3597" s="26">
        <v>43701</v>
      </c>
      <c r="E3597" s="16" t="s">
        <v>1520</v>
      </c>
      <c r="F3597" s="66">
        <v>13125000</v>
      </c>
      <c r="G3597" s="17"/>
      <c r="H3597" s="18">
        <f t="shared" si="55"/>
        <v>13125000</v>
      </c>
    </row>
    <row r="3598" spans="2:8" s="13" customFormat="1" hidden="1" x14ac:dyDescent="0.15">
      <c r="B3598" s="15">
        <v>136095</v>
      </c>
      <c r="C3598" s="16" t="s">
        <v>1693</v>
      </c>
      <c r="D3598" s="26">
        <v>43701</v>
      </c>
      <c r="E3598" s="16" t="s">
        <v>1520</v>
      </c>
      <c r="F3598" s="66">
        <v>0</v>
      </c>
      <c r="G3598" s="17"/>
      <c r="H3598" s="18">
        <f t="shared" si="55"/>
        <v>0</v>
      </c>
    </row>
    <row r="3599" spans="2:8" s="13" customFormat="1" hidden="1" x14ac:dyDescent="0.15">
      <c r="B3599" s="15">
        <v>136096</v>
      </c>
      <c r="C3599" s="16" t="s">
        <v>1694</v>
      </c>
      <c r="D3599" s="26">
        <v>43701</v>
      </c>
      <c r="E3599" s="16" t="s">
        <v>1520</v>
      </c>
      <c r="F3599" s="66">
        <v>0</v>
      </c>
      <c r="G3599" s="17"/>
      <c r="H3599" s="18">
        <f t="shared" si="55"/>
        <v>0</v>
      </c>
    </row>
    <row r="3600" spans="2:8" s="13" customFormat="1" hidden="1" x14ac:dyDescent="0.15">
      <c r="B3600" s="15">
        <v>136097</v>
      </c>
      <c r="C3600" s="16" t="s">
        <v>1695</v>
      </c>
      <c r="D3600" s="26">
        <v>43701</v>
      </c>
      <c r="E3600" s="16" t="s">
        <v>1520</v>
      </c>
      <c r="F3600" s="66">
        <v>6333000</v>
      </c>
      <c r="G3600" s="17"/>
      <c r="H3600" s="18">
        <f t="shared" si="55"/>
        <v>6333000</v>
      </c>
    </row>
    <row r="3601" spans="2:8" s="13" customFormat="1" hidden="1" x14ac:dyDescent="0.15">
      <c r="B3601" s="15">
        <v>136098</v>
      </c>
      <c r="C3601" s="16" t="s">
        <v>1696</v>
      </c>
      <c r="D3601" s="26">
        <v>43701</v>
      </c>
      <c r="E3601" s="16" t="s">
        <v>1520</v>
      </c>
      <c r="F3601" s="66">
        <v>13000000</v>
      </c>
      <c r="G3601" s="17"/>
      <c r="H3601" s="18">
        <f t="shared" si="55"/>
        <v>13000000</v>
      </c>
    </row>
    <row r="3602" spans="2:8" s="13" customFormat="1" hidden="1" x14ac:dyDescent="0.15">
      <c r="B3602" s="15">
        <v>136099</v>
      </c>
      <c r="C3602" s="16" t="s">
        <v>1697</v>
      </c>
      <c r="D3602" s="26">
        <v>43701</v>
      </c>
      <c r="E3602" s="16" t="s">
        <v>1520</v>
      </c>
      <c r="F3602" s="66">
        <v>0</v>
      </c>
      <c r="G3602" s="17"/>
      <c r="H3602" s="18">
        <f t="shared" si="55"/>
        <v>0</v>
      </c>
    </row>
    <row r="3603" spans="2:8" s="13" customFormat="1" hidden="1" x14ac:dyDescent="0.15">
      <c r="B3603" s="15">
        <v>136100</v>
      </c>
      <c r="C3603" s="16" t="s">
        <v>1698</v>
      </c>
      <c r="D3603" s="26">
        <v>43701</v>
      </c>
      <c r="E3603" s="16" t="s">
        <v>1520</v>
      </c>
      <c r="F3603" s="66">
        <v>41004000</v>
      </c>
      <c r="G3603" s="17"/>
      <c r="H3603" s="18">
        <f t="shared" si="55"/>
        <v>41004000</v>
      </c>
    </row>
    <row r="3604" spans="2:8" s="13" customFormat="1" hidden="1" x14ac:dyDescent="0.15">
      <c r="B3604" s="15">
        <v>136101</v>
      </c>
      <c r="C3604" s="16" t="s">
        <v>1699</v>
      </c>
      <c r="D3604" s="26">
        <v>43701</v>
      </c>
      <c r="E3604" s="16" t="s">
        <v>1520</v>
      </c>
      <c r="F3604" s="66">
        <v>44370000</v>
      </c>
      <c r="G3604" s="17"/>
      <c r="H3604" s="18">
        <f t="shared" si="55"/>
        <v>44370000</v>
      </c>
    </row>
    <row r="3605" spans="2:8" s="13" customFormat="1" hidden="1" x14ac:dyDescent="0.15">
      <c r="B3605" s="15">
        <v>136102</v>
      </c>
      <c r="C3605" s="16" t="s">
        <v>1700</v>
      </c>
      <c r="D3605" s="26">
        <v>43701</v>
      </c>
      <c r="E3605" s="16" t="s">
        <v>1520</v>
      </c>
      <c r="F3605" s="66">
        <v>113220000</v>
      </c>
      <c r="G3605" s="17"/>
      <c r="H3605" s="18">
        <f t="shared" si="55"/>
        <v>113220000</v>
      </c>
    </row>
    <row r="3606" spans="2:8" s="13" customFormat="1" hidden="1" x14ac:dyDescent="0.15">
      <c r="B3606" s="15">
        <v>136103</v>
      </c>
      <c r="C3606" s="16" t="s">
        <v>1701</v>
      </c>
      <c r="D3606" s="26">
        <v>43701</v>
      </c>
      <c r="E3606" s="16" t="s">
        <v>1520</v>
      </c>
      <c r="F3606" s="66">
        <v>2218500</v>
      </c>
      <c r="G3606" s="17"/>
      <c r="H3606" s="18">
        <f t="shared" si="55"/>
        <v>2218500</v>
      </c>
    </row>
    <row r="3607" spans="2:8" s="13" customFormat="1" hidden="1" x14ac:dyDescent="0.15">
      <c r="B3607" s="15">
        <v>136104</v>
      </c>
      <c r="C3607" s="16" t="s">
        <v>1702</v>
      </c>
      <c r="D3607" s="26">
        <v>43701</v>
      </c>
      <c r="E3607" s="16" t="s">
        <v>1520</v>
      </c>
      <c r="F3607" s="66">
        <v>50694000</v>
      </c>
      <c r="G3607" s="17"/>
      <c r="H3607" s="18">
        <f t="shared" si="55"/>
        <v>50694000</v>
      </c>
    </row>
    <row r="3608" spans="2:8" s="13" customFormat="1" hidden="1" x14ac:dyDescent="0.15">
      <c r="B3608" s="15">
        <v>136105</v>
      </c>
      <c r="C3608" s="16" t="s">
        <v>1703</v>
      </c>
      <c r="D3608" s="26">
        <v>43701</v>
      </c>
      <c r="E3608" s="16" t="s">
        <v>1520</v>
      </c>
      <c r="F3608" s="66">
        <v>6375000</v>
      </c>
      <c r="G3608" s="17"/>
      <c r="H3608" s="18">
        <f t="shared" si="55"/>
        <v>6375000</v>
      </c>
    </row>
    <row r="3609" spans="2:8" s="13" customFormat="1" hidden="1" x14ac:dyDescent="0.15">
      <c r="B3609" s="15">
        <v>136106</v>
      </c>
      <c r="C3609" s="16" t="s">
        <v>1704</v>
      </c>
      <c r="D3609" s="26">
        <v>43701</v>
      </c>
      <c r="E3609" s="16" t="s">
        <v>1520</v>
      </c>
      <c r="F3609" s="66">
        <v>20137500</v>
      </c>
      <c r="G3609" s="17"/>
      <c r="H3609" s="18">
        <f t="shared" si="55"/>
        <v>20137500</v>
      </c>
    </row>
    <row r="3610" spans="2:8" s="13" customFormat="1" hidden="1" x14ac:dyDescent="0.15">
      <c r="B3610" s="15">
        <v>136107</v>
      </c>
      <c r="C3610" s="16" t="s">
        <v>1705</v>
      </c>
      <c r="D3610" s="26">
        <v>43701</v>
      </c>
      <c r="E3610" s="16" t="s">
        <v>1520</v>
      </c>
      <c r="F3610" s="66">
        <v>10075000</v>
      </c>
      <c r="G3610" s="17"/>
      <c r="H3610" s="18">
        <f t="shared" si="55"/>
        <v>10075000</v>
      </c>
    </row>
    <row r="3611" spans="2:8" s="13" customFormat="1" hidden="1" x14ac:dyDescent="0.15">
      <c r="B3611" s="15">
        <v>136108</v>
      </c>
      <c r="C3611" s="16" t="s">
        <v>1706</v>
      </c>
      <c r="D3611" s="26">
        <v>43701</v>
      </c>
      <c r="E3611" s="16" t="s">
        <v>1520</v>
      </c>
      <c r="F3611" s="66">
        <v>9315000</v>
      </c>
      <c r="G3611" s="17"/>
      <c r="H3611" s="18">
        <f t="shared" si="55"/>
        <v>9315000</v>
      </c>
    </row>
    <row r="3612" spans="2:8" s="13" customFormat="1" hidden="1" x14ac:dyDescent="0.15">
      <c r="B3612" s="15">
        <v>136109</v>
      </c>
      <c r="C3612" s="16" t="s">
        <v>1707</v>
      </c>
      <c r="D3612" s="26">
        <v>43701</v>
      </c>
      <c r="E3612" s="16" t="s">
        <v>1520</v>
      </c>
      <c r="F3612" s="66">
        <v>22725000</v>
      </c>
      <c r="G3612" s="17"/>
      <c r="H3612" s="18">
        <f t="shared" si="55"/>
        <v>22725000</v>
      </c>
    </row>
    <row r="3613" spans="2:8" s="13" customFormat="1" hidden="1" x14ac:dyDescent="0.15">
      <c r="B3613" s="15">
        <v>136110</v>
      </c>
      <c r="C3613" s="16" t="s">
        <v>1708</v>
      </c>
      <c r="D3613" s="26">
        <v>43701</v>
      </c>
      <c r="E3613" s="16" t="s">
        <v>1520</v>
      </c>
      <c r="F3613" s="66">
        <v>5610000</v>
      </c>
      <c r="G3613" s="17"/>
      <c r="H3613" s="18">
        <f t="shared" si="55"/>
        <v>5610000</v>
      </c>
    </row>
    <row r="3614" spans="2:8" s="13" customFormat="1" hidden="1" x14ac:dyDescent="0.15">
      <c r="B3614" s="15">
        <v>136111</v>
      </c>
      <c r="C3614" s="16" t="s">
        <v>1709</v>
      </c>
      <c r="D3614" s="26">
        <v>43701</v>
      </c>
      <c r="E3614" s="16" t="s">
        <v>1520</v>
      </c>
      <c r="F3614" s="66">
        <v>1590909</v>
      </c>
      <c r="G3614" s="17"/>
      <c r="H3614" s="18">
        <f t="shared" si="55"/>
        <v>1590909</v>
      </c>
    </row>
    <row r="3615" spans="2:8" s="13" customFormat="1" hidden="1" x14ac:dyDescent="0.15">
      <c r="B3615" s="15">
        <v>136112</v>
      </c>
      <c r="C3615" s="16" t="s">
        <v>1710</v>
      </c>
      <c r="D3615" s="26">
        <v>43701</v>
      </c>
      <c r="E3615" s="16" t="s">
        <v>1520</v>
      </c>
      <c r="F3615" s="66">
        <v>0</v>
      </c>
      <c r="G3615" s="17"/>
      <c r="H3615" s="18">
        <f t="shared" si="55"/>
        <v>0</v>
      </c>
    </row>
    <row r="3616" spans="2:8" s="13" customFormat="1" hidden="1" x14ac:dyDescent="0.15">
      <c r="B3616" s="15">
        <v>136113</v>
      </c>
      <c r="C3616" s="16" t="s">
        <v>1711</v>
      </c>
      <c r="D3616" s="26">
        <v>43701</v>
      </c>
      <c r="E3616" s="16" t="s">
        <v>1520</v>
      </c>
      <c r="F3616" s="66">
        <v>0</v>
      </c>
      <c r="G3616" s="17"/>
      <c r="H3616" s="18">
        <f t="shared" ref="H3616:H3679" si="56">F3616+G3616</f>
        <v>0</v>
      </c>
    </row>
    <row r="3617" spans="2:8" s="13" customFormat="1" hidden="1" x14ac:dyDescent="0.15">
      <c r="B3617" s="15">
        <v>136114</v>
      </c>
      <c r="C3617" s="16" t="s">
        <v>1712</v>
      </c>
      <c r="D3617" s="26">
        <v>43701</v>
      </c>
      <c r="E3617" s="16" t="s">
        <v>1520</v>
      </c>
      <c r="F3617" s="66">
        <v>0</v>
      </c>
      <c r="G3617" s="17"/>
      <c r="H3617" s="18">
        <f t="shared" si="56"/>
        <v>0</v>
      </c>
    </row>
    <row r="3618" spans="2:8" s="13" customFormat="1" hidden="1" x14ac:dyDescent="0.15">
      <c r="B3618" s="15">
        <v>136115</v>
      </c>
      <c r="C3618" s="16" t="s">
        <v>1713</v>
      </c>
      <c r="D3618" s="26">
        <v>43701</v>
      </c>
      <c r="E3618" s="16" t="s">
        <v>1520</v>
      </c>
      <c r="F3618" s="66">
        <v>0</v>
      </c>
      <c r="G3618" s="17"/>
      <c r="H3618" s="18">
        <f t="shared" si="56"/>
        <v>0</v>
      </c>
    </row>
    <row r="3619" spans="2:8" s="13" customFormat="1" hidden="1" x14ac:dyDescent="0.15">
      <c r="B3619" s="15">
        <v>136116</v>
      </c>
      <c r="C3619" s="16" t="s">
        <v>1714</v>
      </c>
      <c r="D3619" s="26">
        <v>43701</v>
      </c>
      <c r="E3619" s="16" t="s">
        <v>1520</v>
      </c>
      <c r="F3619" s="66">
        <v>9125000</v>
      </c>
      <c r="G3619" s="17"/>
      <c r="H3619" s="18">
        <f t="shared" si="56"/>
        <v>9125000</v>
      </c>
    </row>
    <row r="3620" spans="2:8" s="13" customFormat="1" hidden="1" x14ac:dyDescent="0.15">
      <c r="B3620" s="15">
        <v>136117</v>
      </c>
      <c r="C3620" s="16" t="s">
        <v>1715</v>
      </c>
      <c r="D3620" s="26">
        <v>43701</v>
      </c>
      <c r="E3620" s="16" t="s">
        <v>1520</v>
      </c>
      <c r="F3620" s="66">
        <v>0</v>
      </c>
      <c r="G3620" s="17"/>
      <c r="H3620" s="18">
        <f t="shared" si="56"/>
        <v>0</v>
      </c>
    </row>
    <row r="3621" spans="2:8" s="13" customFormat="1" hidden="1" x14ac:dyDescent="0.15">
      <c r="B3621" s="15">
        <v>136118</v>
      </c>
      <c r="C3621" s="16" t="s">
        <v>1716</v>
      </c>
      <c r="D3621" s="26">
        <v>43701</v>
      </c>
      <c r="E3621" s="16" t="s">
        <v>1520</v>
      </c>
      <c r="F3621" s="66">
        <v>8755000</v>
      </c>
      <c r="G3621" s="17"/>
      <c r="H3621" s="18">
        <f t="shared" si="56"/>
        <v>8755000</v>
      </c>
    </row>
    <row r="3622" spans="2:8" s="13" customFormat="1" hidden="1" x14ac:dyDescent="0.15">
      <c r="B3622" s="15">
        <v>136119</v>
      </c>
      <c r="C3622" s="16" t="s">
        <v>1717</v>
      </c>
      <c r="D3622" s="26">
        <v>43701</v>
      </c>
      <c r="E3622" s="16" t="s">
        <v>1520</v>
      </c>
      <c r="F3622" s="66">
        <v>0</v>
      </c>
      <c r="G3622" s="17"/>
      <c r="H3622" s="18">
        <f t="shared" si="56"/>
        <v>0</v>
      </c>
    </row>
    <row r="3623" spans="2:8" s="13" customFormat="1" hidden="1" x14ac:dyDescent="0.15">
      <c r="B3623" s="15">
        <v>136120</v>
      </c>
      <c r="C3623" s="16" t="s">
        <v>1718</v>
      </c>
      <c r="D3623" s="26">
        <v>43701</v>
      </c>
      <c r="E3623" s="16" t="s">
        <v>1520</v>
      </c>
      <c r="F3623" s="66">
        <v>42625000</v>
      </c>
      <c r="G3623" s="17"/>
      <c r="H3623" s="18">
        <f t="shared" si="56"/>
        <v>42625000</v>
      </c>
    </row>
    <row r="3624" spans="2:8" s="13" customFormat="1" hidden="1" x14ac:dyDescent="0.15">
      <c r="B3624" s="15">
        <v>136121</v>
      </c>
      <c r="C3624" s="16" t="s">
        <v>1719</v>
      </c>
      <c r="D3624" s="26">
        <v>43701</v>
      </c>
      <c r="E3624" s="16" t="s">
        <v>1520</v>
      </c>
      <c r="F3624" s="66">
        <v>167785000</v>
      </c>
      <c r="G3624" s="17"/>
      <c r="H3624" s="18">
        <f t="shared" si="56"/>
        <v>167785000</v>
      </c>
    </row>
    <row r="3625" spans="2:8" s="13" customFormat="1" hidden="1" x14ac:dyDescent="0.15">
      <c r="B3625" s="15">
        <v>136122</v>
      </c>
      <c r="C3625" s="16" t="s">
        <v>1720</v>
      </c>
      <c r="D3625" s="26">
        <v>43701</v>
      </c>
      <c r="E3625" s="16" t="s">
        <v>1520</v>
      </c>
      <c r="F3625" s="66">
        <v>125840000</v>
      </c>
      <c r="G3625" s="17"/>
      <c r="H3625" s="18">
        <f t="shared" si="56"/>
        <v>125840000</v>
      </c>
    </row>
    <row r="3626" spans="2:8" s="13" customFormat="1" hidden="1" x14ac:dyDescent="0.15">
      <c r="B3626" s="15">
        <v>136123</v>
      </c>
      <c r="C3626" s="16" t="s">
        <v>1721</v>
      </c>
      <c r="D3626" s="26">
        <v>43701</v>
      </c>
      <c r="E3626" s="16" t="s">
        <v>1520</v>
      </c>
      <c r="F3626" s="66">
        <v>64540000</v>
      </c>
      <c r="G3626" s="17"/>
      <c r="H3626" s="18">
        <f t="shared" si="56"/>
        <v>64540000</v>
      </c>
    </row>
    <row r="3627" spans="2:8" s="13" customFormat="1" hidden="1" x14ac:dyDescent="0.15">
      <c r="B3627" s="15">
        <v>136124</v>
      </c>
      <c r="C3627" s="16" t="s">
        <v>1722</v>
      </c>
      <c r="D3627" s="26">
        <v>43701</v>
      </c>
      <c r="E3627" s="16" t="s">
        <v>1520</v>
      </c>
      <c r="F3627" s="66">
        <v>142577500</v>
      </c>
      <c r="G3627" s="17"/>
      <c r="H3627" s="18">
        <f t="shared" si="56"/>
        <v>142577500</v>
      </c>
    </row>
    <row r="3628" spans="2:8" s="13" customFormat="1" hidden="1" x14ac:dyDescent="0.15">
      <c r="B3628" s="15">
        <v>136125</v>
      </c>
      <c r="C3628" s="16" t="s">
        <v>1723</v>
      </c>
      <c r="D3628" s="26">
        <v>43701</v>
      </c>
      <c r="E3628" s="16" t="s">
        <v>1520</v>
      </c>
      <c r="F3628" s="66">
        <v>79912500</v>
      </c>
      <c r="G3628" s="17"/>
      <c r="H3628" s="18">
        <f t="shared" si="56"/>
        <v>79912500</v>
      </c>
    </row>
    <row r="3629" spans="2:8" s="13" customFormat="1" hidden="1" x14ac:dyDescent="0.15">
      <c r="B3629" s="15">
        <v>136126</v>
      </c>
      <c r="C3629" s="16" t="s">
        <v>1724</v>
      </c>
      <c r="D3629" s="26">
        <v>43701</v>
      </c>
      <c r="E3629" s="16" t="s">
        <v>1520</v>
      </c>
      <c r="F3629" s="66">
        <v>57440000</v>
      </c>
      <c r="G3629" s="17"/>
      <c r="H3629" s="18">
        <f t="shared" si="56"/>
        <v>57440000</v>
      </c>
    </row>
    <row r="3630" spans="2:8" s="13" customFormat="1" hidden="1" x14ac:dyDescent="0.15">
      <c r="B3630" s="15">
        <v>136127</v>
      </c>
      <c r="C3630" s="16" t="s">
        <v>1725</v>
      </c>
      <c r="D3630" s="26">
        <v>43701</v>
      </c>
      <c r="E3630" s="16" t="s">
        <v>1520</v>
      </c>
      <c r="F3630" s="66">
        <v>119400000</v>
      </c>
      <c r="G3630" s="17"/>
      <c r="H3630" s="18">
        <f t="shared" si="56"/>
        <v>119400000</v>
      </c>
    </row>
    <row r="3631" spans="2:8" s="13" customFormat="1" hidden="1" x14ac:dyDescent="0.15">
      <c r="B3631" s="15">
        <v>136128</v>
      </c>
      <c r="C3631" s="16" t="s">
        <v>1726</v>
      </c>
      <c r="D3631" s="26">
        <v>43701</v>
      </c>
      <c r="E3631" s="16" t="s">
        <v>1520</v>
      </c>
      <c r="F3631" s="66">
        <v>40875000</v>
      </c>
      <c r="G3631" s="17"/>
      <c r="H3631" s="18">
        <f t="shared" si="56"/>
        <v>40875000</v>
      </c>
    </row>
    <row r="3632" spans="2:8" s="13" customFormat="1" hidden="1" x14ac:dyDescent="0.15">
      <c r="B3632" s="15">
        <v>136129</v>
      </c>
      <c r="C3632" s="16" t="s">
        <v>1727</v>
      </c>
      <c r="D3632" s="26">
        <v>43701</v>
      </c>
      <c r="E3632" s="16" t="s">
        <v>1520</v>
      </c>
      <c r="F3632" s="66">
        <v>50750000</v>
      </c>
      <c r="G3632" s="17"/>
      <c r="H3632" s="18">
        <f t="shared" si="56"/>
        <v>50750000</v>
      </c>
    </row>
    <row r="3633" spans="2:8" s="13" customFormat="1" hidden="1" x14ac:dyDescent="0.15">
      <c r="B3633" s="15">
        <v>136130</v>
      </c>
      <c r="C3633" s="16" t="s">
        <v>1728</v>
      </c>
      <c r="D3633" s="26">
        <v>43701</v>
      </c>
      <c r="E3633" s="16" t="s">
        <v>1520</v>
      </c>
      <c r="F3633" s="66">
        <v>44100000</v>
      </c>
      <c r="G3633" s="17"/>
      <c r="H3633" s="18">
        <f t="shared" si="56"/>
        <v>44100000</v>
      </c>
    </row>
    <row r="3634" spans="2:8" s="13" customFormat="1" hidden="1" x14ac:dyDescent="0.15">
      <c r="B3634" s="15">
        <v>136131</v>
      </c>
      <c r="C3634" s="16" t="s">
        <v>1729</v>
      </c>
      <c r="D3634" s="26">
        <v>43701</v>
      </c>
      <c r="E3634" s="16" t="s">
        <v>1520</v>
      </c>
      <c r="F3634" s="66">
        <v>0</v>
      </c>
      <c r="G3634" s="17"/>
      <c r="H3634" s="18">
        <f t="shared" si="56"/>
        <v>0</v>
      </c>
    </row>
    <row r="3635" spans="2:8" s="13" customFormat="1" hidden="1" x14ac:dyDescent="0.15">
      <c r="B3635" s="15">
        <v>136132</v>
      </c>
      <c r="C3635" s="16" t="s">
        <v>1730</v>
      </c>
      <c r="D3635" s="26">
        <v>43701</v>
      </c>
      <c r="E3635" s="16" t="s">
        <v>1520</v>
      </c>
      <c r="F3635" s="66">
        <v>0</v>
      </c>
      <c r="G3635" s="17"/>
      <c r="H3635" s="18">
        <f t="shared" si="56"/>
        <v>0</v>
      </c>
    </row>
    <row r="3636" spans="2:8" s="13" customFormat="1" hidden="1" x14ac:dyDescent="0.15">
      <c r="B3636" s="15">
        <v>136133</v>
      </c>
      <c r="C3636" s="16" t="s">
        <v>1731</v>
      </c>
      <c r="D3636" s="26">
        <v>43701</v>
      </c>
      <c r="E3636" s="16" t="s">
        <v>1520</v>
      </c>
      <c r="F3636" s="66">
        <v>68901000</v>
      </c>
      <c r="G3636" s="17"/>
      <c r="H3636" s="18">
        <f t="shared" si="56"/>
        <v>68901000</v>
      </c>
    </row>
    <row r="3637" spans="2:8" s="13" customFormat="1" hidden="1" x14ac:dyDescent="0.15">
      <c r="B3637" s="15">
        <v>136134</v>
      </c>
      <c r="C3637" s="16" t="s">
        <v>1732</v>
      </c>
      <c r="D3637" s="26">
        <v>43701</v>
      </c>
      <c r="E3637" s="16" t="s">
        <v>1520</v>
      </c>
      <c r="F3637" s="66">
        <v>110250000</v>
      </c>
      <c r="G3637" s="17"/>
      <c r="H3637" s="18">
        <f t="shared" si="56"/>
        <v>110250000</v>
      </c>
    </row>
    <row r="3638" spans="2:8" s="13" customFormat="1" hidden="1" x14ac:dyDescent="0.15">
      <c r="B3638" s="15">
        <v>136135</v>
      </c>
      <c r="C3638" s="16" t="s">
        <v>1733</v>
      </c>
      <c r="D3638" s="26">
        <v>43701</v>
      </c>
      <c r="E3638" s="16" t="s">
        <v>1520</v>
      </c>
      <c r="F3638" s="66">
        <v>0</v>
      </c>
      <c r="G3638" s="17"/>
      <c r="H3638" s="18">
        <f t="shared" si="56"/>
        <v>0</v>
      </c>
    </row>
    <row r="3639" spans="2:8" s="13" customFormat="1" hidden="1" x14ac:dyDescent="0.15">
      <c r="B3639" s="15">
        <v>136136</v>
      </c>
      <c r="C3639" s="16" t="s">
        <v>1734</v>
      </c>
      <c r="D3639" s="26">
        <v>43701</v>
      </c>
      <c r="E3639" s="16" t="s">
        <v>1520</v>
      </c>
      <c r="F3639" s="66">
        <v>0</v>
      </c>
      <c r="G3639" s="17"/>
      <c r="H3639" s="18">
        <f t="shared" si="56"/>
        <v>0</v>
      </c>
    </row>
    <row r="3640" spans="2:8" s="13" customFormat="1" hidden="1" x14ac:dyDescent="0.15">
      <c r="B3640" s="15">
        <v>136137</v>
      </c>
      <c r="C3640" s="16" t="s">
        <v>1735</v>
      </c>
      <c r="D3640" s="26">
        <v>43701</v>
      </c>
      <c r="E3640" s="16" t="s">
        <v>1520</v>
      </c>
      <c r="F3640" s="66">
        <v>2850000</v>
      </c>
      <c r="G3640" s="17"/>
      <c r="H3640" s="18">
        <f t="shared" si="56"/>
        <v>2850000</v>
      </c>
    </row>
    <row r="3641" spans="2:8" s="13" customFormat="1" hidden="1" x14ac:dyDescent="0.15">
      <c r="B3641" s="15">
        <v>136138</v>
      </c>
      <c r="C3641" s="16" t="s">
        <v>1736</v>
      </c>
      <c r="D3641" s="26">
        <v>43701</v>
      </c>
      <c r="E3641" s="16" t="s">
        <v>1520</v>
      </c>
      <c r="F3641" s="66">
        <v>0</v>
      </c>
      <c r="G3641" s="17"/>
      <c r="H3641" s="18">
        <f t="shared" si="56"/>
        <v>0</v>
      </c>
    </row>
    <row r="3642" spans="2:8" s="13" customFormat="1" hidden="1" x14ac:dyDescent="0.15">
      <c r="B3642" s="15">
        <v>136139</v>
      </c>
      <c r="C3642" s="16" t="s">
        <v>1737</v>
      </c>
      <c r="D3642" s="26">
        <v>43701</v>
      </c>
      <c r="E3642" s="16" t="s">
        <v>1520</v>
      </c>
      <c r="F3642" s="66">
        <v>36900000</v>
      </c>
      <c r="G3642" s="17"/>
      <c r="H3642" s="18">
        <f t="shared" si="56"/>
        <v>36900000</v>
      </c>
    </row>
    <row r="3643" spans="2:8" s="13" customFormat="1" hidden="1" x14ac:dyDescent="0.15">
      <c r="B3643" s="15">
        <v>136140</v>
      </c>
      <c r="C3643" s="16" t="s">
        <v>1738</v>
      </c>
      <c r="D3643" s="26">
        <v>43701</v>
      </c>
      <c r="E3643" s="16" t="s">
        <v>1520</v>
      </c>
      <c r="F3643" s="66">
        <v>35625000</v>
      </c>
      <c r="G3643" s="17"/>
      <c r="H3643" s="18">
        <f t="shared" si="56"/>
        <v>35625000</v>
      </c>
    </row>
    <row r="3644" spans="2:8" s="13" customFormat="1" hidden="1" x14ac:dyDescent="0.15">
      <c r="B3644" s="15">
        <v>136141</v>
      </c>
      <c r="C3644" s="16" t="s">
        <v>1739</v>
      </c>
      <c r="D3644" s="26">
        <v>43701</v>
      </c>
      <c r="E3644" s="16" t="s">
        <v>1520</v>
      </c>
      <c r="F3644" s="66">
        <v>37500000</v>
      </c>
      <c r="G3644" s="17"/>
      <c r="H3644" s="18">
        <f t="shared" si="56"/>
        <v>37500000</v>
      </c>
    </row>
    <row r="3645" spans="2:8" s="13" customFormat="1" hidden="1" x14ac:dyDescent="0.15">
      <c r="B3645" s="15">
        <v>136142</v>
      </c>
      <c r="C3645" s="16" t="s">
        <v>1740</v>
      </c>
      <c r="D3645" s="26">
        <v>43701</v>
      </c>
      <c r="E3645" s="16" t="s">
        <v>1520</v>
      </c>
      <c r="F3645" s="66">
        <v>1125000</v>
      </c>
      <c r="G3645" s="17"/>
      <c r="H3645" s="18">
        <f t="shared" si="56"/>
        <v>1125000</v>
      </c>
    </row>
    <row r="3646" spans="2:8" s="13" customFormat="1" hidden="1" x14ac:dyDescent="0.15">
      <c r="B3646" s="15">
        <v>136143</v>
      </c>
      <c r="C3646" s="16" t="s">
        <v>1741</v>
      </c>
      <c r="D3646" s="26">
        <v>43701</v>
      </c>
      <c r="E3646" s="16" t="s">
        <v>1520</v>
      </c>
      <c r="F3646" s="66">
        <v>32900000</v>
      </c>
      <c r="G3646" s="17"/>
      <c r="H3646" s="18">
        <f t="shared" si="56"/>
        <v>32900000</v>
      </c>
    </row>
    <row r="3647" spans="2:8" s="13" customFormat="1" hidden="1" x14ac:dyDescent="0.15">
      <c r="B3647" s="15">
        <v>136144</v>
      </c>
      <c r="C3647" s="16" t="s">
        <v>1742</v>
      </c>
      <c r="D3647" s="26">
        <v>43701</v>
      </c>
      <c r="E3647" s="16" t="s">
        <v>1520</v>
      </c>
      <c r="F3647" s="66">
        <v>12060000</v>
      </c>
      <c r="G3647" s="17"/>
      <c r="H3647" s="18">
        <f t="shared" si="56"/>
        <v>12060000</v>
      </c>
    </row>
    <row r="3648" spans="2:8" s="13" customFormat="1" hidden="1" x14ac:dyDescent="0.15">
      <c r="B3648" s="15">
        <v>136145</v>
      </c>
      <c r="C3648" s="16" t="s">
        <v>1743</v>
      </c>
      <c r="D3648" s="26">
        <v>43701</v>
      </c>
      <c r="E3648" s="16" t="s">
        <v>1520</v>
      </c>
      <c r="F3648" s="66">
        <v>0</v>
      </c>
      <c r="G3648" s="17"/>
      <c r="H3648" s="18">
        <f t="shared" si="56"/>
        <v>0</v>
      </c>
    </row>
    <row r="3649" spans="2:8" s="13" customFormat="1" hidden="1" x14ac:dyDescent="0.15">
      <c r="B3649" s="15">
        <v>136146</v>
      </c>
      <c r="C3649" s="16" t="s">
        <v>1744</v>
      </c>
      <c r="D3649" s="26">
        <v>43701</v>
      </c>
      <c r="E3649" s="16" t="s">
        <v>1520</v>
      </c>
      <c r="F3649" s="66">
        <v>0</v>
      </c>
      <c r="G3649" s="17"/>
      <c r="H3649" s="18">
        <f t="shared" si="56"/>
        <v>0</v>
      </c>
    </row>
    <row r="3650" spans="2:8" s="13" customFormat="1" hidden="1" x14ac:dyDescent="0.15">
      <c r="B3650" s="15">
        <v>136147</v>
      </c>
      <c r="C3650" s="16" t="s">
        <v>1745</v>
      </c>
      <c r="D3650" s="26">
        <v>43701</v>
      </c>
      <c r="E3650" s="16" t="s">
        <v>1520</v>
      </c>
      <c r="F3650" s="66">
        <v>28255000</v>
      </c>
      <c r="G3650" s="17"/>
      <c r="H3650" s="18">
        <f t="shared" si="56"/>
        <v>28255000</v>
      </c>
    </row>
    <row r="3651" spans="2:8" s="13" customFormat="1" hidden="1" x14ac:dyDescent="0.15">
      <c r="B3651" s="15">
        <v>136148</v>
      </c>
      <c r="C3651" s="16" t="s">
        <v>1746</v>
      </c>
      <c r="D3651" s="26">
        <v>43701</v>
      </c>
      <c r="E3651" s="16" t="s">
        <v>1520</v>
      </c>
      <c r="F3651" s="66">
        <v>18999000</v>
      </c>
      <c r="G3651" s="17"/>
      <c r="H3651" s="18">
        <f t="shared" si="56"/>
        <v>18999000</v>
      </c>
    </row>
    <row r="3652" spans="2:8" s="13" customFormat="1" hidden="1" x14ac:dyDescent="0.15">
      <c r="B3652" s="15">
        <v>136149</v>
      </c>
      <c r="C3652" s="16" t="s">
        <v>1747</v>
      </c>
      <c r="D3652" s="26">
        <v>43701</v>
      </c>
      <c r="E3652" s="16" t="s">
        <v>1520</v>
      </c>
      <c r="F3652" s="66">
        <v>2275000</v>
      </c>
      <c r="G3652" s="17"/>
      <c r="H3652" s="18">
        <f t="shared" si="56"/>
        <v>2275000</v>
      </c>
    </row>
    <row r="3653" spans="2:8" s="13" customFormat="1" hidden="1" x14ac:dyDescent="0.15">
      <c r="B3653" s="15">
        <v>136150</v>
      </c>
      <c r="C3653" s="16" t="s">
        <v>1748</v>
      </c>
      <c r="D3653" s="26">
        <v>43701</v>
      </c>
      <c r="E3653" s="16" t="s">
        <v>1520</v>
      </c>
      <c r="F3653" s="66">
        <v>0</v>
      </c>
      <c r="G3653" s="17"/>
      <c r="H3653" s="18">
        <f t="shared" si="56"/>
        <v>0</v>
      </c>
    </row>
    <row r="3654" spans="2:8" s="13" customFormat="1" hidden="1" x14ac:dyDescent="0.15">
      <c r="B3654" s="15">
        <v>136151</v>
      </c>
      <c r="C3654" s="16" t="s">
        <v>1749</v>
      </c>
      <c r="D3654" s="26">
        <v>43701</v>
      </c>
      <c r="E3654" s="16" t="s">
        <v>1520</v>
      </c>
      <c r="F3654" s="66">
        <v>0</v>
      </c>
      <c r="G3654" s="17"/>
      <c r="H3654" s="18">
        <f t="shared" si="56"/>
        <v>0</v>
      </c>
    </row>
    <row r="3655" spans="2:8" s="13" customFormat="1" hidden="1" x14ac:dyDescent="0.15">
      <c r="B3655" s="15">
        <v>136152</v>
      </c>
      <c r="C3655" s="16" t="s">
        <v>1750</v>
      </c>
      <c r="D3655" s="26">
        <v>43701</v>
      </c>
      <c r="E3655" s="16" t="s">
        <v>1520</v>
      </c>
      <c r="F3655" s="66">
        <v>0</v>
      </c>
      <c r="G3655" s="17"/>
      <c r="H3655" s="18">
        <f t="shared" si="56"/>
        <v>0</v>
      </c>
    </row>
    <row r="3656" spans="2:8" s="13" customFormat="1" hidden="1" x14ac:dyDescent="0.15">
      <c r="B3656" s="15">
        <v>136153</v>
      </c>
      <c r="C3656" s="16" t="s">
        <v>1751</v>
      </c>
      <c r="D3656" s="26">
        <v>43701</v>
      </c>
      <c r="E3656" s="16" t="s">
        <v>1520</v>
      </c>
      <c r="F3656" s="66">
        <v>21000000</v>
      </c>
      <c r="G3656" s="17"/>
      <c r="H3656" s="18">
        <f t="shared" si="56"/>
        <v>21000000</v>
      </c>
    </row>
    <row r="3657" spans="2:8" s="13" customFormat="1" hidden="1" x14ac:dyDescent="0.15">
      <c r="B3657" s="15">
        <v>136154</v>
      </c>
      <c r="C3657" s="16" t="s">
        <v>1752</v>
      </c>
      <c r="D3657" s="26">
        <v>43701</v>
      </c>
      <c r="E3657" s="16" t="s">
        <v>1520</v>
      </c>
      <c r="F3657" s="66">
        <v>21750000</v>
      </c>
      <c r="G3657" s="17"/>
      <c r="H3657" s="18">
        <f t="shared" si="56"/>
        <v>21750000</v>
      </c>
    </row>
    <row r="3658" spans="2:8" s="13" customFormat="1" hidden="1" x14ac:dyDescent="0.15">
      <c r="B3658" s="15">
        <v>136155</v>
      </c>
      <c r="C3658" s="16" t="s">
        <v>1753</v>
      </c>
      <c r="D3658" s="26">
        <v>43701</v>
      </c>
      <c r="E3658" s="16" t="s">
        <v>1520</v>
      </c>
      <c r="F3658" s="66">
        <v>20925000</v>
      </c>
      <c r="G3658" s="17"/>
      <c r="H3658" s="18">
        <f t="shared" si="56"/>
        <v>20925000</v>
      </c>
    </row>
    <row r="3659" spans="2:8" s="13" customFormat="1" hidden="1" x14ac:dyDescent="0.15">
      <c r="B3659" s="15">
        <v>136156</v>
      </c>
      <c r="C3659" s="16" t="s">
        <v>1754</v>
      </c>
      <c r="D3659" s="26">
        <v>43701</v>
      </c>
      <c r="E3659" s="16" t="s">
        <v>1520</v>
      </c>
      <c r="F3659" s="66">
        <v>0</v>
      </c>
      <c r="G3659" s="17"/>
      <c r="H3659" s="18">
        <f t="shared" si="56"/>
        <v>0</v>
      </c>
    </row>
    <row r="3660" spans="2:8" s="13" customFormat="1" hidden="1" x14ac:dyDescent="0.15">
      <c r="B3660" s="15">
        <v>136157</v>
      </c>
      <c r="C3660" s="16" t="s">
        <v>1755</v>
      </c>
      <c r="D3660" s="26">
        <v>43701</v>
      </c>
      <c r="E3660" s="16" t="s">
        <v>1520</v>
      </c>
      <c r="F3660" s="66">
        <v>0</v>
      </c>
      <c r="G3660" s="17"/>
      <c r="H3660" s="18">
        <f t="shared" si="56"/>
        <v>0</v>
      </c>
    </row>
    <row r="3661" spans="2:8" s="13" customFormat="1" hidden="1" x14ac:dyDescent="0.15">
      <c r="B3661" s="15">
        <v>136158</v>
      </c>
      <c r="C3661" s="16" t="s">
        <v>1756</v>
      </c>
      <c r="D3661" s="26">
        <v>43701</v>
      </c>
      <c r="E3661" s="16" t="s">
        <v>1520</v>
      </c>
      <c r="F3661" s="66">
        <v>0</v>
      </c>
      <c r="G3661" s="17"/>
      <c r="H3661" s="18">
        <f t="shared" si="56"/>
        <v>0</v>
      </c>
    </row>
    <row r="3662" spans="2:8" s="13" customFormat="1" hidden="1" x14ac:dyDescent="0.15">
      <c r="B3662" s="15">
        <v>136159</v>
      </c>
      <c r="C3662" s="16" t="s">
        <v>1757</v>
      </c>
      <c r="D3662" s="26">
        <v>43701</v>
      </c>
      <c r="E3662" s="16" t="s">
        <v>1520</v>
      </c>
      <c r="F3662" s="66">
        <v>0</v>
      </c>
      <c r="G3662" s="17"/>
      <c r="H3662" s="18">
        <f t="shared" si="56"/>
        <v>0</v>
      </c>
    </row>
    <row r="3663" spans="2:8" s="13" customFormat="1" hidden="1" x14ac:dyDescent="0.15">
      <c r="B3663" s="15">
        <v>136160</v>
      </c>
      <c r="C3663" s="16" t="s">
        <v>1758</v>
      </c>
      <c r="D3663" s="26">
        <v>43701</v>
      </c>
      <c r="E3663" s="16" t="s">
        <v>1520</v>
      </c>
      <c r="F3663" s="66">
        <v>54243056</v>
      </c>
      <c r="G3663" s="17"/>
      <c r="H3663" s="18">
        <f t="shared" si="56"/>
        <v>54243056</v>
      </c>
    </row>
    <row r="3664" spans="2:8" s="13" customFormat="1" hidden="1" x14ac:dyDescent="0.15">
      <c r="B3664" s="15">
        <v>136161</v>
      </c>
      <c r="C3664" s="16" t="s">
        <v>1759</v>
      </c>
      <c r="D3664" s="26">
        <v>43701</v>
      </c>
      <c r="E3664" s="16" t="s">
        <v>1520</v>
      </c>
      <c r="F3664" s="66">
        <v>37332617</v>
      </c>
      <c r="G3664" s="17"/>
      <c r="H3664" s="18">
        <f t="shared" si="56"/>
        <v>37332617</v>
      </c>
    </row>
    <row r="3665" spans="2:8" s="13" customFormat="1" hidden="1" x14ac:dyDescent="0.15">
      <c r="B3665" s="15">
        <v>136162</v>
      </c>
      <c r="C3665" s="16" t="s">
        <v>1760</v>
      </c>
      <c r="D3665" s="26">
        <v>43701</v>
      </c>
      <c r="E3665" s="16" t="s">
        <v>1520</v>
      </c>
      <c r="F3665" s="66">
        <v>72000000</v>
      </c>
      <c r="G3665" s="17"/>
      <c r="H3665" s="18">
        <f t="shared" si="56"/>
        <v>72000000</v>
      </c>
    </row>
    <row r="3666" spans="2:8" s="13" customFormat="1" hidden="1" x14ac:dyDescent="0.15">
      <c r="B3666" s="15">
        <v>136163</v>
      </c>
      <c r="C3666" s="16" t="s">
        <v>1761</v>
      </c>
      <c r="D3666" s="26">
        <v>43701</v>
      </c>
      <c r="E3666" s="16" t="s">
        <v>1520</v>
      </c>
      <c r="F3666" s="66">
        <v>67862500</v>
      </c>
      <c r="G3666" s="17"/>
      <c r="H3666" s="18">
        <f t="shared" si="56"/>
        <v>67862500</v>
      </c>
    </row>
    <row r="3667" spans="2:8" s="13" customFormat="1" hidden="1" x14ac:dyDescent="0.15">
      <c r="B3667" s="15">
        <v>136164</v>
      </c>
      <c r="C3667" s="16" t="s">
        <v>1762</v>
      </c>
      <c r="D3667" s="26">
        <v>43701</v>
      </c>
      <c r="E3667" s="16" t="s">
        <v>1520</v>
      </c>
      <c r="F3667" s="66">
        <v>42500000</v>
      </c>
      <c r="G3667" s="17"/>
      <c r="H3667" s="18">
        <f t="shared" si="56"/>
        <v>42500000</v>
      </c>
    </row>
    <row r="3668" spans="2:8" s="13" customFormat="1" hidden="1" x14ac:dyDescent="0.15">
      <c r="B3668" s="15">
        <v>136165</v>
      </c>
      <c r="C3668" s="16" t="s">
        <v>1763</v>
      </c>
      <c r="D3668" s="26">
        <v>43701</v>
      </c>
      <c r="E3668" s="16" t="s">
        <v>1520</v>
      </c>
      <c r="F3668" s="66">
        <v>32640000</v>
      </c>
      <c r="G3668" s="17"/>
      <c r="H3668" s="18">
        <f t="shared" si="56"/>
        <v>32640000</v>
      </c>
    </row>
    <row r="3669" spans="2:8" s="13" customFormat="1" hidden="1" x14ac:dyDescent="0.15">
      <c r="B3669" s="15">
        <v>136166</v>
      </c>
      <c r="C3669" s="16" t="s">
        <v>1764</v>
      </c>
      <c r="D3669" s="26">
        <v>43701</v>
      </c>
      <c r="E3669" s="16" t="s">
        <v>1520</v>
      </c>
      <c r="F3669" s="66">
        <v>60860000</v>
      </c>
      <c r="G3669" s="17"/>
      <c r="H3669" s="18">
        <f t="shared" si="56"/>
        <v>60860000</v>
      </c>
    </row>
    <row r="3670" spans="2:8" s="13" customFormat="1" hidden="1" x14ac:dyDescent="0.15">
      <c r="B3670" s="15">
        <v>136167</v>
      </c>
      <c r="C3670" s="16" t="s">
        <v>1765</v>
      </c>
      <c r="D3670" s="26">
        <v>43701</v>
      </c>
      <c r="E3670" s="16" t="s">
        <v>1520</v>
      </c>
      <c r="F3670" s="66">
        <v>133450000</v>
      </c>
      <c r="G3670" s="17"/>
      <c r="H3670" s="18">
        <f t="shared" si="56"/>
        <v>133450000</v>
      </c>
    </row>
    <row r="3671" spans="2:8" s="13" customFormat="1" hidden="1" x14ac:dyDescent="0.15">
      <c r="B3671" s="15">
        <v>136168</v>
      </c>
      <c r="C3671" s="16" t="s">
        <v>1766</v>
      </c>
      <c r="D3671" s="26">
        <v>43701</v>
      </c>
      <c r="E3671" s="16" t="s">
        <v>1520</v>
      </c>
      <c r="F3671" s="66">
        <v>148920000</v>
      </c>
      <c r="G3671" s="17"/>
      <c r="H3671" s="18">
        <f t="shared" si="56"/>
        <v>148920000</v>
      </c>
    </row>
    <row r="3672" spans="2:8" s="13" customFormat="1" hidden="1" x14ac:dyDescent="0.15">
      <c r="B3672" s="15">
        <v>136169</v>
      </c>
      <c r="C3672" s="16" t="s">
        <v>1767</v>
      </c>
      <c r="D3672" s="26">
        <v>43701</v>
      </c>
      <c r="E3672" s="16" t="s">
        <v>1520</v>
      </c>
      <c r="F3672" s="66">
        <v>88400000</v>
      </c>
      <c r="G3672" s="17"/>
      <c r="H3672" s="18">
        <f t="shared" si="56"/>
        <v>88400000</v>
      </c>
    </row>
    <row r="3673" spans="2:8" s="13" customFormat="1" hidden="1" x14ac:dyDescent="0.15">
      <c r="B3673" s="15">
        <v>136170</v>
      </c>
      <c r="C3673" s="16" t="s">
        <v>1768</v>
      </c>
      <c r="D3673" s="26">
        <v>43701</v>
      </c>
      <c r="E3673" s="16" t="s">
        <v>1520</v>
      </c>
      <c r="F3673" s="66">
        <v>0</v>
      </c>
      <c r="G3673" s="17"/>
      <c r="H3673" s="18">
        <f t="shared" si="56"/>
        <v>0</v>
      </c>
    </row>
    <row r="3674" spans="2:8" s="13" customFormat="1" hidden="1" x14ac:dyDescent="0.15">
      <c r="B3674" s="15">
        <v>136171</v>
      </c>
      <c r="C3674" s="16" t="s">
        <v>1769</v>
      </c>
      <c r="D3674" s="26">
        <v>43701</v>
      </c>
      <c r="E3674" s="16" t="s">
        <v>1520</v>
      </c>
      <c r="F3674" s="66">
        <v>0</v>
      </c>
      <c r="G3674" s="17"/>
      <c r="H3674" s="18">
        <f t="shared" si="56"/>
        <v>0</v>
      </c>
    </row>
    <row r="3675" spans="2:8" s="13" customFormat="1" hidden="1" x14ac:dyDescent="0.15">
      <c r="B3675" s="15">
        <v>136172</v>
      </c>
      <c r="C3675" s="16" t="s">
        <v>1770</v>
      </c>
      <c r="D3675" s="26">
        <v>43701</v>
      </c>
      <c r="E3675" s="16" t="s">
        <v>1520</v>
      </c>
      <c r="F3675" s="66">
        <v>0</v>
      </c>
      <c r="G3675" s="17"/>
      <c r="H3675" s="18">
        <f t="shared" si="56"/>
        <v>0</v>
      </c>
    </row>
    <row r="3676" spans="2:8" s="13" customFormat="1" hidden="1" x14ac:dyDescent="0.15">
      <c r="B3676" s="15">
        <v>136173</v>
      </c>
      <c r="C3676" s="16" t="s">
        <v>1771</v>
      </c>
      <c r="D3676" s="26">
        <v>43701</v>
      </c>
      <c r="E3676" s="16" t="s">
        <v>1520</v>
      </c>
      <c r="F3676" s="66">
        <v>0</v>
      </c>
      <c r="G3676" s="17"/>
      <c r="H3676" s="18">
        <f t="shared" si="56"/>
        <v>0</v>
      </c>
    </row>
    <row r="3677" spans="2:8" s="13" customFormat="1" hidden="1" x14ac:dyDescent="0.15">
      <c r="B3677" s="15">
        <v>136174</v>
      </c>
      <c r="C3677" s="16" t="s">
        <v>1772</v>
      </c>
      <c r="D3677" s="26">
        <v>43701</v>
      </c>
      <c r="E3677" s="16" t="s">
        <v>1520</v>
      </c>
      <c r="F3677" s="66">
        <v>0</v>
      </c>
      <c r="G3677" s="17"/>
      <c r="H3677" s="18">
        <f t="shared" si="56"/>
        <v>0</v>
      </c>
    </row>
    <row r="3678" spans="2:8" s="13" customFormat="1" hidden="1" x14ac:dyDescent="0.15">
      <c r="B3678" s="15">
        <v>136175</v>
      </c>
      <c r="C3678" s="16" t="s">
        <v>1773</v>
      </c>
      <c r="D3678" s="26">
        <v>43701</v>
      </c>
      <c r="E3678" s="16" t="s">
        <v>1520</v>
      </c>
      <c r="F3678" s="66">
        <v>937500</v>
      </c>
      <c r="G3678" s="17"/>
      <c r="H3678" s="18">
        <f t="shared" si="56"/>
        <v>937500</v>
      </c>
    </row>
    <row r="3679" spans="2:8" s="13" customFormat="1" hidden="1" x14ac:dyDescent="0.15">
      <c r="B3679" s="15">
        <v>136176</v>
      </c>
      <c r="C3679" s="16" t="s">
        <v>1774</v>
      </c>
      <c r="D3679" s="26">
        <v>43701</v>
      </c>
      <c r="E3679" s="16" t="s">
        <v>1520</v>
      </c>
      <c r="F3679" s="66">
        <v>0</v>
      </c>
      <c r="G3679" s="17"/>
      <c r="H3679" s="18">
        <f t="shared" si="56"/>
        <v>0</v>
      </c>
    </row>
    <row r="3680" spans="2:8" s="13" customFormat="1" hidden="1" x14ac:dyDescent="0.15">
      <c r="B3680" s="15">
        <v>136177</v>
      </c>
      <c r="C3680" s="16" t="s">
        <v>1775</v>
      </c>
      <c r="D3680" s="26">
        <v>43701</v>
      </c>
      <c r="E3680" s="16" t="s">
        <v>1520</v>
      </c>
      <c r="F3680" s="66">
        <v>13000000</v>
      </c>
      <c r="G3680" s="17"/>
      <c r="H3680" s="18">
        <f t="shared" ref="H3680:H3743" si="57">F3680+G3680</f>
        <v>13000000</v>
      </c>
    </row>
    <row r="3681" spans="2:8" s="13" customFormat="1" hidden="1" x14ac:dyDescent="0.15">
      <c r="B3681" s="15">
        <v>136178</v>
      </c>
      <c r="C3681" s="16" t="s">
        <v>1776</v>
      </c>
      <c r="D3681" s="26">
        <v>43701</v>
      </c>
      <c r="E3681" s="16" t="s">
        <v>1520</v>
      </c>
      <c r="F3681" s="66">
        <v>6500000</v>
      </c>
      <c r="G3681" s="17"/>
      <c r="H3681" s="18">
        <f t="shared" si="57"/>
        <v>6500000</v>
      </c>
    </row>
    <row r="3682" spans="2:8" s="13" customFormat="1" hidden="1" x14ac:dyDescent="0.15">
      <c r="B3682" s="15">
        <v>136179</v>
      </c>
      <c r="C3682" s="16" t="s">
        <v>1777</v>
      </c>
      <c r="D3682" s="26">
        <v>43701</v>
      </c>
      <c r="E3682" s="16" t="s">
        <v>1520</v>
      </c>
      <c r="F3682" s="66">
        <v>0</v>
      </c>
      <c r="G3682" s="17"/>
      <c r="H3682" s="18">
        <f t="shared" si="57"/>
        <v>0</v>
      </c>
    </row>
    <row r="3683" spans="2:8" s="13" customFormat="1" hidden="1" x14ac:dyDescent="0.15">
      <c r="B3683" s="15">
        <v>136180</v>
      </c>
      <c r="C3683" s="16" t="s">
        <v>1778</v>
      </c>
      <c r="D3683" s="26">
        <v>43701</v>
      </c>
      <c r="E3683" s="16" t="s">
        <v>1520</v>
      </c>
      <c r="F3683" s="66">
        <v>0</v>
      </c>
      <c r="G3683" s="17"/>
      <c r="H3683" s="18">
        <f t="shared" si="57"/>
        <v>0</v>
      </c>
    </row>
    <row r="3684" spans="2:8" s="13" customFormat="1" hidden="1" x14ac:dyDescent="0.15">
      <c r="B3684" s="15">
        <v>136181</v>
      </c>
      <c r="C3684" s="16" t="s">
        <v>1779</v>
      </c>
      <c r="D3684" s="26">
        <v>43701</v>
      </c>
      <c r="E3684" s="16" t="s">
        <v>1520</v>
      </c>
      <c r="F3684" s="66">
        <v>0</v>
      </c>
      <c r="G3684" s="17"/>
      <c r="H3684" s="18">
        <f t="shared" si="57"/>
        <v>0</v>
      </c>
    </row>
    <row r="3685" spans="2:8" s="13" customFormat="1" hidden="1" x14ac:dyDescent="0.15">
      <c r="B3685" s="15">
        <v>136182</v>
      </c>
      <c r="C3685" s="16" t="s">
        <v>1780</v>
      </c>
      <c r="D3685" s="26">
        <v>43701</v>
      </c>
      <c r="E3685" s="16" t="s">
        <v>1520</v>
      </c>
      <c r="F3685" s="66">
        <v>0</v>
      </c>
      <c r="G3685" s="17"/>
      <c r="H3685" s="18">
        <f t="shared" si="57"/>
        <v>0</v>
      </c>
    </row>
    <row r="3686" spans="2:8" s="13" customFormat="1" hidden="1" x14ac:dyDescent="0.15">
      <c r="B3686" s="15">
        <v>136183</v>
      </c>
      <c r="C3686" s="16" t="s">
        <v>1781</v>
      </c>
      <c r="D3686" s="26">
        <v>43701</v>
      </c>
      <c r="E3686" s="16" t="s">
        <v>1520</v>
      </c>
      <c r="F3686" s="66">
        <v>131410000</v>
      </c>
      <c r="G3686" s="17"/>
      <c r="H3686" s="18">
        <f t="shared" si="57"/>
        <v>131410000</v>
      </c>
    </row>
    <row r="3687" spans="2:8" s="13" customFormat="1" hidden="1" x14ac:dyDescent="0.15">
      <c r="B3687" s="15">
        <v>136184</v>
      </c>
      <c r="C3687" s="16" t="s">
        <v>1782</v>
      </c>
      <c r="D3687" s="26">
        <v>43701</v>
      </c>
      <c r="E3687" s="16" t="s">
        <v>1520</v>
      </c>
      <c r="F3687" s="66">
        <v>0</v>
      </c>
      <c r="G3687" s="17"/>
      <c r="H3687" s="18">
        <f t="shared" si="57"/>
        <v>0</v>
      </c>
    </row>
    <row r="3688" spans="2:8" s="13" customFormat="1" hidden="1" x14ac:dyDescent="0.15">
      <c r="B3688" s="15">
        <v>136185</v>
      </c>
      <c r="C3688" s="16" t="s">
        <v>1783</v>
      </c>
      <c r="D3688" s="26">
        <v>43701</v>
      </c>
      <c r="E3688" s="16" t="s">
        <v>1520</v>
      </c>
      <c r="F3688" s="66">
        <v>0</v>
      </c>
      <c r="G3688" s="17"/>
      <c r="H3688" s="18">
        <f t="shared" si="57"/>
        <v>0</v>
      </c>
    </row>
    <row r="3689" spans="2:8" s="13" customFormat="1" hidden="1" x14ac:dyDescent="0.15">
      <c r="B3689" s="15">
        <v>136186</v>
      </c>
      <c r="C3689" s="16" t="s">
        <v>1784</v>
      </c>
      <c r="D3689" s="26">
        <v>43701</v>
      </c>
      <c r="E3689" s="16" t="s">
        <v>1520</v>
      </c>
      <c r="F3689" s="66">
        <v>1530000</v>
      </c>
      <c r="G3689" s="17"/>
      <c r="H3689" s="18">
        <f t="shared" si="57"/>
        <v>1530000</v>
      </c>
    </row>
    <row r="3690" spans="2:8" s="13" customFormat="1" hidden="1" x14ac:dyDescent="0.15">
      <c r="B3690" s="15">
        <v>136187</v>
      </c>
      <c r="C3690" s="16" t="s">
        <v>1785</v>
      </c>
      <c r="D3690" s="26">
        <v>43701</v>
      </c>
      <c r="E3690" s="16" t="s">
        <v>1520</v>
      </c>
      <c r="F3690" s="66">
        <v>1100000</v>
      </c>
      <c r="G3690" s="17"/>
      <c r="H3690" s="18">
        <f t="shared" si="57"/>
        <v>1100000</v>
      </c>
    </row>
    <row r="3691" spans="2:8" s="13" customFormat="1" hidden="1" x14ac:dyDescent="0.15">
      <c r="B3691" s="15">
        <v>136188</v>
      </c>
      <c r="C3691" s="16" t="s">
        <v>1786</v>
      </c>
      <c r="D3691" s="26">
        <v>43701</v>
      </c>
      <c r="E3691" s="16" t="s">
        <v>1520</v>
      </c>
      <c r="F3691" s="66">
        <v>0</v>
      </c>
      <c r="G3691" s="17"/>
      <c r="H3691" s="18">
        <f t="shared" si="57"/>
        <v>0</v>
      </c>
    </row>
    <row r="3692" spans="2:8" s="13" customFormat="1" hidden="1" x14ac:dyDescent="0.15">
      <c r="B3692" s="15">
        <v>136189</v>
      </c>
      <c r="C3692" s="16" t="s">
        <v>1787</v>
      </c>
      <c r="D3692" s="26">
        <v>43701</v>
      </c>
      <c r="E3692" s="16" t="s">
        <v>1520</v>
      </c>
      <c r="F3692" s="66">
        <v>0</v>
      </c>
      <c r="G3692" s="17"/>
      <c r="H3692" s="18">
        <f t="shared" si="57"/>
        <v>0</v>
      </c>
    </row>
    <row r="3693" spans="2:8" s="13" customFormat="1" hidden="1" x14ac:dyDescent="0.15">
      <c r="B3693" s="15">
        <v>136190</v>
      </c>
      <c r="C3693" s="16" t="s">
        <v>1788</v>
      </c>
      <c r="D3693" s="26">
        <v>43701</v>
      </c>
      <c r="E3693" s="16" t="s">
        <v>1520</v>
      </c>
      <c r="F3693" s="66">
        <v>139814800</v>
      </c>
      <c r="G3693" s="17"/>
      <c r="H3693" s="18">
        <f t="shared" si="57"/>
        <v>139814800</v>
      </c>
    </row>
    <row r="3694" spans="2:8" s="13" customFormat="1" hidden="1" x14ac:dyDescent="0.15">
      <c r="B3694" s="15">
        <v>136191</v>
      </c>
      <c r="C3694" s="16" t="s">
        <v>1789</v>
      </c>
      <c r="D3694" s="26">
        <v>43701</v>
      </c>
      <c r="E3694" s="16" t="s">
        <v>1520</v>
      </c>
      <c r="F3694" s="66">
        <v>91500800</v>
      </c>
      <c r="G3694" s="17"/>
      <c r="H3694" s="18">
        <f t="shared" si="57"/>
        <v>91500800</v>
      </c>
    </row>
    <row r="3695" spans="2:8" s="13" customFormat="1" hidden="1" x14ac:dyDescent="0.15">
      <c r="B3695" s="15">
        <v>136192</v>
      </c>
      <c r="C3695" s="16" t="s">
        <v>1790</v>
      </c>
      <c r="D3695" s="26">
        <v>43701</v>
      </c>
      <c r="E3695" s="16" t="s">
        <v>1520</v>
      </c>
      <c r="F3695" s="66">
        <v>82416000</v>
      </c>
      <c r="G3695" s="17"/>
      <c r="H3695" s="18">
        <f t="shared" si="57"/>
        <v>82416000</v>
      </c>
    </row>
    <row r="3696" spans="2:8" s="13" customFormat="1" hidden="1" x14ac:dyDescent="0.15">
      <c r="B3696" s="15">
        <v>136193</v>
      </c>
      <c r="C3696" s="16" t="s">
        <v>1791</v>
      </c>
      <c r="D3696" s="26">
        <v>43701</v>
      </c>
      <c r="E3696" s="16" t="s">
        <v>1520</v>
      </c>
      <c r="F3696" s="66">
        <v>32640000</v>
      </c>
      <c r="G3696" s="17"/>
      <c r="H3696" s="18">
        <f t="shared" si="57"/>
        <v>32640000</v>
      </c>
    </row>
    <row r="3697" spans="2:8" s="13" customFormat="1" hidden="1" x14ac:dyDescent="0.15">
      <c r="B3697" s="15">
        <v>136194</v>
      </c>
      <c r="C3697" s="16" t="s">
        <v>1792</v>
      </c>
      <c r="D3697" s="26">
        <v>43701</v>
      </c>
      <c r="E3697" s="16" t="s">
        <v>1520</v>
      </c>
      <c r="F3697" s="66">
        <v>19584000</v>
      </c>
      <c r="G3697" s="17"/>
      <c r="H3697" s="18">
        <f t="shared" si="57"/>
        <v>19584000</v>
      </c>
    </row>
    <row r="3698" spans="2:8" s="13" customFormat="1" hidden="1" x14ac:dyDescent="0.15">
      <c r="B3698" s="15">
        <v>136195</v>
      </c>
      <c r="C3698" s="16" t="s">
        <v>1793</v>
      </c>
      <c r="D3698" s="26">
        <v>43701</v>
      </c>
      <c r="E3698" s="16" t="s">
        <v>1520</v>
      </c>
      <c r="F3698" s="66">
        <v>48688000</v>
      </c>
      <c r="G3698" s="17"/>
      <c r="H3698" s="18">
        <f t="shared" si="57"/>
        <v>48688000</v>
      </c>
    </row>
    <row r="3699" spans="2:8" s="13" customFormat="1" hidden="1" x14ac:dyDescent="0.15">
      <c r="B3699" s="15">
        <v>136196</v>
      </c>
      <c r="C3699" s="16" t="s">
        <v>1794</v>
      </c>
      <c r="D3699" s="26">
        <v>43701</v>
      </c>
      <c r="E3699" s="16" t="s">
        <v>1520</v>
      </c>
      <c r="F3699" s="66">
        <v>48688000</v>
      </c>
      <c r="G3699" s="17"/>
      <c r="H3699" s="18">
        <f t="shared" si="57"/>
        <v>48688000</v>
      </c>
    </row>
    <row r="3700" spans="2:8" s="13" customFormat="1" hidden="1" x14ac:dyDescent="0.15">
      <c r="B3700" s="15">
        <v>136197</v>
      </c>
      <c r="C3700" s="16" t="s">
        <v>1795</v>
      </c>
      <c r="D3700" s="26">
        <v>43701</v>
      </c>
      <c r="E3700" s="16" t="s">
        <v>1520</v>
      </c>
      <c r="F3700" s="66">
        <v>5000000</v>
      </c>
      <c r="G3700" s="17"/>
      <c r="H3700" s="18">
        <f t="shared" si="57"/>
        <v>5000000</v>
      </c>
    </row>
    <row r="3701" spans="2:8" s="13" customFormat="1" hidden="1" x14ac:dyDescent="0.15">
      <c r="B3701" s="15">
        <v>136198</v>
      </c>
      <c r="C3701" s="16" t="s">
        <v>1796</v>
      </c>
      <c r="D3701" s="26">
        <v>43701</v>
      </c>
      <c r="E3701" s="16" t="s">
        <v>1520</v>
      </c>
      <c r="F3701" s="66">
        <v>1020000</v>
      </c>
      <c r="G3701" s="17"/>
      <c r="H3701" s="18">
        <f t="shared" si="57"/>
        <v>1020000</v>
      </c>
    </row>
    <row r="3702" spans="2:8" s="13" customFormat="1" hidden="1" x14ac:dyDescent="0.15">
      <c r="B3702" s="15">
        <v>136199</v>
      </c>
      <c r="C3702" s="16" t="s">
        <v>1797</v>
      </c>
      <c r="D3702" s="26">
        <v>43701</v>
      </c>
      <c r="E3702" s="16" t="s">
        <v>1520</v>
      </c>
      <c r="F3702" s="66">
        <v>5000000</v>
      </c>
      <c r="G3702" s="17"/>
      <c r="H3702" s="18">
        <f t="shared" si="57"/>
        <v>5000000</v>
      </c>
    </row>
    <row r="3703" spans="2:8" s="13" customFormat="1" hidden="1" x14ac:dyDescent="0.15">
      <c r="B3703" s="15">
        <v>136200</v>
      </c>
      <c r="C3703" s="16" t="s">
        <v>1798</v>
      </c>
      <c r="D3703" s="26">
        <v>43701</v>
      </c>
      <c r="E3703" s="16" t="s">
        <v>1520</v>
      </c>
      <c r="F3703" s="66">
        <v>5000000</v>
      </c>
      <c r="G3703" s="17"/>
      <c r="H3703" s="18">
        <f t="shared" si="57"/>
        <v>5000000</v>
      </c>
    </row>
    <row r="3704" spans="2:8" s="13" customFormat="1" hidden="1" x14ac:dyDescent="0.15">
      <c r="B3704" s="15">
        <v>136201</v>
      </c>
      <c r="C3704" s="16" t="s">
        <v>1799</v>
      </c>
      <c r="D3704" s="26">
        <v>43701</v>
      </c>
      <c r="E3704" s="16" t="s">
        <v>1520</v>
      </c>
      <c r="F3704" s="66">
        <v>2500000</v>
      </c>
      <c r="G3704" s="17"/>
      <c r="H3704" s="18">
        <f t="shared" si="57"/>
        <v>2500000</v>
      </c>
    </row>
    <row r="3705" spans="2:8" s="13" customFormat="1" hidden="1" x14ac:dyDescent="0.15">
      <c r="B3705" s="15">
        <v>136202</v>
      </c>
      <c r="C3705" s="16" t="s">
        <v>1800</v>
      </c>
      <c r="D3705" s="26">
        <v>43701</v>
      </c>
      <c r="E3705" s="16" t="s">
        <v>1520</v>
      </c>
      <c r="F3705" s="66">
        <v>2500000</v>
      </c>
      <c r="G3705" s="17"/>
      <c r="H3705" s="18">
        <f t="shared" si="57"/>
        <v>2500000</v>
      </c>
    </row>
    <row r="3706" spans="2:8" s="13" customFormat="1" hidden="1" x14ac:dyDescent="0.15">
      <c r="B3706" s="15">
        <v>136203</v>
      </c>
      <c r="C3706" s="16" t="s">
        <v>1801</v>
      </c>
      <c r="D3706" s="26">
        <v>43701</v>
      </c>
      <c r="E3706" s="16" t="s">
        <v>1520</v>
      </c>
      <c r="F3706" s="66">
        <v>0</v>
      </c>
      <c r="G3706" s="17"/>
      <c r="H3706" s="18">
        <f t="shared" si="57"/>
        <v>0</v>
      </c>
    </row>
    <row r="3707" spans="2:8" s="13" customFormat="1" hidden="1" x14ac:dyDescent="0.15">
      <c r="B3707" s="15">
        <v>136204</v>
      </c>
      <c r="C3707" s="16" t="s">
        <v>1802</v>
      </c>
      <c r="D3707" s="26">
        <v>43701</v>
      </c>
      <c r="E3707" s="16" t="s">
        <v>1520</v>
      </c>
      <c r="F3707" s="66">
        <v>2500000</v>
      </c>
      <c r="G3707" s="17"/>
      <c r="H3707" s="18">
        <f t="shared" si="57"/>
        <v>2500000</v>
      </c>
    </row>
    <row r="3708" spans="2:8" s="13" customFormat="1" hidden="1" x14ac:dyDescent="0.15">
      <c r="B3708" s="15">
        <v>136205</v>
      </c>
      <c r="C3708" s="16" t="s">
        <v>1803</v>
      </c>
      <c r="D3708" s="26">
        <v>43701</v>
      </c>
      <c r="E3708" s="16" t="s">
        <v>1520</v>
      </c>
      <c r="F3708" s="66">
        <v>0</v>
      </c>
      <c r="G3708" s="17"/>
      <c r="H3708" s="18">
        <f t="shared" si="57"/>
        <v>0</v>
      </c>
    </row>
    <row r="3709" spans="2:8" s="13" customFormat="1" hidden="1" x14ac:dyDescent="0.15">
      <c r="B3709" s="15">
        <v>136206</v>
      </c>
      <c r="C3709" s="16" t="s">
        <v>1804</v>
      </c>
      <c r="D3709" s="26">
        <v>43701</v>
      </c>
      <c r="E3709" s="16" t="s">
        <v>1520</v>
      </c>
      <c r="F3709" s="66">
        <v>2500000</v>
      </c>
      <c r="G3709" s="17"/>
      <c r="H3709" s="18">
        <f t="shared" si="57"/>
        <v>2500000</v>
      </c>
    </row>
    <row r="3710" spans="2:8" s="13" customFormat="1" hidden="1" x14ac:dyDescent="0.15">
      <c r="B3710" s="15">
        <v>136207</v>
      </c>
      <c r="C3710" s="16" t="s">
        <v>1805</v>
      </c>
      <c r="D3710" s="26">
        <v>43701</v>
      </c>
      <c r="E3710" s="16" t="s">
        <v>1520</v>
      </c>
      <c r="F3710" s="66">
        <v>36720000</v>
      </c>
      <c r="G3710" s="17"/>
      <c r="H3710" s="18">
        <f t="shared" si="57"/>
        <v>36720000</v>
      </c>
    </row>
    <row r="3711" spans="2:8" s="13" customFormat="1" hidden="1" x14ac:dyDescent="0.15">
      <c r="B3711" s="15">
        <v>136208</v>
      </c>
      <c r="C3711" s="16" t="s">
        <v>1806</v>
      </c>
      <c r="D3711" s="26">
        <v>43701</v>
      </c>
      <c r="E3711" s="16" t="s">
        <v>1520</v>
      </c>
      <c r="F3711" s="66">
        <v>26897400</v>
      </c>
      <c r="G3711" s="17"/>
      <c r="H3711" s="18">
        <f t="shared" si="57"/>
        <v>26897400</v>
      </c>
    </row>
    <row r="3712" spans="2:8" s="13" customFormat="1" hidden="1" x14ac:dyDescent="0.15">
      <c r="B3712" s="15">
        <v>136209</v>
      </c>
      <c r="C3712" s="16" t="s">
        <v>1807</v>
      </c>
      <c r="D3712" s="26">
        <v>43701</v>
      </c>
      <c r="E3712" s="16" t="s">
        <v>1520</v>
      </c>
      <c r="F3712" s="66">
        <v>62424000</v>
      </c>
      <c r="G3712" s="17"/>
      <c r="H3712" s="18">
        <f t="shared" si="57"/>
        <v>62424000</v>
      </c>
    </row>
    <row r="3713" spans="2:8" s="13" customFormat="1" hidden="1" x14ac:dyDescent="0.15">
      <c r="B3713" s="15">
        <v>136210</v>
      </c>
      <c r="C3713" s="16" t="s">
        <v>1808</v>
      </c>
      <c r="D3713" s="26">
        <v>43701</v>
      </c>
      <c r="E3713" s="16" t="s">
        <v>1520</v>
      </c>
      <c r="F3713" s="66">
        <v>30256600</v>
      </c>
      <c r="G3713" s="17"/>
      <c r="H3713" s="18">
        <f t="shared" si="57"/>
        <v>30256600</v>
      </c>
    </row>
    <row r="3714" spans="2:8" s="13" customFormat="1" hidden="1" x14ac:dyDescent="0.15">
      <c r="B3714" s="15">
        <v>136211</v>
      </c>
      <c r="C3714" s="16" t="s">
        <v>1809</v>
      </c>
      <c r="D3714" s="26">
        <v>43701</v>
      </c>
      <c r="E3714" s="16" t="s">
        <v>1520</v>
      </c>
      <c r="F3714" s="66">
        <v>20517300</v>
      </c>
      <c r="G3714" s="17"/>
      <c r="H3714" s="18">
        <f t="shared" si="57"/>
        <v>20517300</v>
      </c>
    </row>
    <row r="3715" spans="2:8" s="13" customFormat="1" hidden="1" x14ac:dyDescent="0.15">
      <c r="B3715" s="15">
        <v>136212</v>
      </c>
      <c r="C3715" s="16" t="s">
        <v>1810</v>
      </c>
      <c r="D3715" s="26">
        <v>43701</v>
      </c>
      <c r="E3715" s="16" t="s">
        <v>1520</v>
      </c>
      <c r="F3715" s="66">
        <v>54859000</v>
      </c>
      <c r="G3715" s="17"/>
      <c r="H3715" s="18">
        <f t="shared" si="57"/>
        <v>54859000</v>
      </c>
    </row>
    <row r="3716" spans="2:8" s="13" customFormat="1" hidden="1" x14ac:dyDescent="0.15">
      <c r="B3716" s="15">
        <v>136213</v>
      </c>
      <c r="C3716" s="16" t="s">
        <v>1811</v>
      </c>
      <c r="D3716" s="26">
        <v>43701</v>
      </c>
      <c r="E3716" s="16" t="s">
        <v>1520</v>
      </c>
      <c r="F3716" s="66">
        <v>49572000</v>
      </c>
      <c r="G3716" s="17"/>
      <c r="H3716" s="18">
        <f t="shared" si="57"/>
        <v>49572000</v>
      </c>
    </row>
    <row r="3717" spans="2:8" s="13" customFormat="1" hidden="1" x14ac:dyDescent="0.15">
      <c r="B3717" s="15">
        <v>136214</v>
      </c>
      <c r="C3717" s="16" t="s">
        <v>1812</v>
      </c>
      <c r="D3717" s="26">
        <v>43701</v>
      </c>
      <c r="E3717" s="16" t="s">
        <v>1520</v>
      </c>
      <c r="F3717" s="66">
        <v>6120000</v>
      </c>
      <c r="G3717" s="17"/>
      <c r="H3717" s="18">
        <f t="shared" si="57"/>
        <v>6120000</v>
      </c>
    </row>
    <row r="3718" spans="2:8" s="13" customFormat="1" hidden="1" x14ac:dyDescent="0.15">
      <c r="B3718" s="15">
        <v>136215</v>
      </c>
      <c r="C3718" s="16" t="s">
        <v>1813</v>
      </c>
      <c r="D3718" s="26">
        <v>43701</v>
      </c>
      <c r="E3718" s="16" t="s">
        <v>1520</v>
      </c>
      <c r="F3718" s="66">
        <v>7650000</v>
      </c>
      <c r="G3718" s="17"/>
      <c r="H3718" s="18">
        <f t="shared" si="57"/>
        <v>7650000</v>
      </c>
    </row>
    <row r="3719" spans="2:8" s="13" customFormat="1" hidden="1" x14ac:dyDescent="0.15">
      <c r="B3719" s="15">
        <v>136216</v>
      </c>
      <c r="C3719" s="16" t="s">
        <v>1814</v>
      </c>
      <c r="D3719" s="26">
        <v>43701</v>
      </c>
      <c r="E3719" s="16" t="s">
        <v>1520</v>
      </c>
      <c r="F3719" s="66">
        <v>5015000</v>
      </c>
      <c r="G3719" s="17"/>
      <c r="H3719" s="18">
        <f t="shared" si="57"/>
        <v>5015000</v>
      </c>
    </row>
    <row r="3720" spans="2:8" s="13" customFormat="1" hidden="1" x14ac:dyDescent="0.15">
      <c r="B3720" s="15">
        <v>136217</v>
      </c>
      <c r="C3720" s="16" t="s">
        <v>1815</v>
      </c>
      <c r="D3720" s="26">
        <v>43701</v>
      </c>
      <c r="E3720" s="16" t="s">
        <v>1520</v>
      </c>
      <c r="F3720" s="66">
        <v>1615000</v>
      </c>
      <c r="G3720" s="17"/>
      <c r="H3720" s="18">
        <f t="shared" si="57"/>
        <v>1615000</v>
      </c>
    </row>
    <row r="3721" spans="2:8" s="13" customFormat="1" hidden="1" x14ac:dyDescent="0.15">
      <c r="B3721" s="15">
        <v>136218</v>
      </c>
      <c r="C3721" s="16" t="s">
        <v>1816</v>
      </c>
      <c r="D3721" s="26">
        <v>43701</v>
      </c>
      <c r="E3721" s="16" t="s">
        <v>1520</v>
      </c>
      <c r="F3721" s="66">
        <v>1700000</v>
      </c>
      <c r="G3721" s="17"/>
      <c r="H3721" s="18">
        <f t="shared" si="57"/>
        <v>1700000</v>
      </c>
    </row>
    <row r="3722" spans="2:8" s="13" customFormat="1" hidden="1" x14ac:dyDescent="0.15">
      <c r="B3722" s="15">
        <v>136219</v>
      </c>
      <c r="C3722" s="16" t="s">
        <v>1817</v>
      </c>
      <c r="D3722" s="26">
        <v>43701</v>
      </c>
      <c r="E3722" s="16" t="s">
        <v>1520</v>
      </c>
      <c r="F3722" s="66">
        <v>39015000</v>
      </c>
      <c r="G3722" s="17"/>
      <c r="H3722" s="18">
        <f t="shared" si="57"/>
        <v>39015000</v>
      </c>
    </row>
    <row r="3723" spans="2:8" s="13" customFormat="1" hidden="1" x14ac:dyDescent="0.15">
      <c r="B3723" s="15">
        <v>136220</v>
      </c>
      <c r="C3723" s="16" t="s">
        <v>1818</v>
      </c>
      <c r="D3723" s="26">
        <v>43701</v>
      </c>
      <c r="E3723" s="16" t="s">
        <v>1520</v>
      </c>
      <c r="F3723" s="66">
        <v>54400000</v>
      </c>
      <c r="G3723" s="17"/>
      <c r="H3723" s="18">
        <f t="shared" si="57"/>
        <v>54400000</v>
      </c>
    </row>
    <row r="3724" spans="2:8" s="13" customFormat="1" hidden="1" x14ac:dyDescent="0.15">
      <c r="B3724" s="15">
        <v>136221</v>
      </c>
      <c r="C3724" s="16" t="s">
        <v>1819</v>
      </c>
      <c r="D3724" s="26">
        <v>43701</v>
      </c>
      <c r="E3724" s="16" t="s">
        <v>1520</v>
      </c>
      <c r="F3724" s="66">
        <v>11730000</v>
      </c>
      <c r="G3724" s="17"/>
      <c r="H3724" s="18">
        <f t="shared" si="57"/>
        <v>11730000</v>
      </c>
    </row>
    <row r="3725" spans="2:8" s="13" customFormat="1" hidden="1" x14ac:dyDescent="0.15">
      <c r="B3725" s="15">
        <v>136222</v>
      </c>
      <c r="C3725" s="16" t="s">
        <v>1820</v>
      </c>
      <c r="D3725" s="26">
        <v>43701</v>
      </c>
      <c r="E3725" s="16" t="s">
        <v>1520</v>
      </c>
      <c r="F3725" s="66">
        <v>13770000</v>
      </c>
      <c r="G3725" s="17"/>
      <c r="H3725" s="18">
        <f t="shared" si="57"/>
        <v>13770000</v>
      </c>
    </row>
    <row r="3726" spans="2:8" s="13" customFormat="1" hidden="1" x14ac:dyDescent="0.15">
      <c r="B3726" s="15">
        <v>136223</v>
      </c>
      <c r="C3726" s="16" t="s">
        <v>1821</v>
      </c>
      <c r="D3726" s="26">
        <v>43701</v>
      </c>
      <c r="E3726" s="16" t="s">
        <v>1520</v>
      </c>
      <c r="F3726" s="66">
        <v>12750000</v>
      </c>
      <c r="G3726" s="17"/>
      <c r="H3726" s="18">
        <f t="shared" si="57"/>
        <v>12750000</v>
      </c>
    </row>
    <row r="3727" spans="2:8" s="13" customFormat="1" hidden="1" x14ac:dyDescent="0.15">
      <c r="B3727" s="15">
        <v>136224</v>
      </c>
      <c r="C3727" s="16" t="s">
        <v>1822</v>
      </c>
      <c r="D3727" s="26">
        <v>43701</v>
      </c>
      <c r="E3727" s="16" t="s">
        <v>1520</v>
      </c>
      <c r="F3727" s="66">
        <v>8160000</v>
      </c>
      <c r="G3727" s="17"/>
      <c r="H3727" s="18">
        <f t="shared" si="57"/>
        <v>8160000</v>
      </c>
    </row>
    <row r="3728" spans="2:8" s="13" customFormat="1" hidden="1" x14ac:dyDescent="0.15">
      <c r="B3728" s="15">
        <v>136225</v>
      </c>
      <c r="C3728" s="16" t="s">
        <v>1823</v>
      </c>
      <c r="D3728" s="26">
        <v>43701</v>
      </c>
      <c r="E3728" s="16" t="s">
        <v>1520</v>
      </c>
      <c r="F3728" s="66">
        <v>0</v>
      </c>
      <c r="G3728" s="17"/>
      <c r="H3728" s="18">
        <f t="shared" si="57"/>
        <v>0</v>
      </c>
    </row>
    <row r="3729" spans="2:8" s="13" customFormat="1" hidden="1" x14ac:dyDescent="0.15">
      <c r="B3729" s="15">
        <v>136226</v>
      </c>
      <c r="C3729" s="16" t="s">
        <v>1824</v>
      </c>
      <c r="D3729" s="26">
        <v>43701</v>
      </c>
      <c r="E3729" s="16" t="s">
        <v>1520</v>
      </c>
      <c r="F3729" s="66">
        <v>0</v>
      </c>
      <c r="G3729" s="17"/>
      <c r="H3729" s="18">
        <f t="shared" si="57"/>
        <v>0</v>
      </c>
    </row>
    <row r="3730" spans="2:8" s="13" customFormat="1" hidden="1" x14ac:dyDescent="0.15">
      <c r="B3730" s="15">
        <v>136227</v>
      </c>
      <c r="C3730" s="16" t="s">
        <v>1825</v>
      </c>
      <c r="D3730" s="26">
        <v>43701</v>
      </c>
      <c r="E3730" s="16" t="s">
        <v>1520</v>
      </c>
      <c r="F3730" s="66">
        <v>0</v>
      </c>
      <c r="G3730" s="17"/>
      <c r="H3730" s="18">
        <f t="shared" si="57"/>
        <v>0</v>
      </c>
    </row>
    <row r="3731" spans="2:8" s="13" customFormat="1" hidden="1" x14ac:dyDescent="0.15">
      <c r="B3731" s="15">
        <v>136228</v>
      </c>
      <c r="C3731" s="16" t="s">
        <v>1826</v>
      </c>
      <c r="D3731" s="26">
        <v>43701</v>
      </c>
      <c r="E3731" s="16" t="s">
        <v>1520</v>
      </c>
      <c r="F3731" s="66">
        <v>0</v>
      </c>
      <c r="G3731" s="17"/>
      <c r="H3731" s="18">
        <f t="shared" si="57"/>
        <v>0</v>
      </c>
    </row>
    <row r="3732" spans="2:8" s="13" customFormat="1" hidden="1" x14ac:dyDescent="0.15">
      <c r="B3732" s="15">
        <v>136229</v>
      </c>
      <c r="C3732" s="16" t="s">
        <v>1827</v>
      </c>
      <c r="D3732" s="26">
        <v>43701</v>
      </c>
      <c r="E3732" s="16" t="s">
        <v>1520</v>
      </c>
      <c r="F3732" s="66">
        <v>0</v>
      </c>
      <c r="G3732" s="17"/>
      <c r="H3732" s="18">
        <f t="shared" si="57"/>
        <v>0</v>
      </c>
    </row>
    <row r="3733" spans="2:8" s="13" customFormat="1" hidden="1" x14ac:dyDescent="0.15">
      <c r="B3733" s="15">
        <v>136230</v>
      </c>
      <c r="C3733" s="16" t="s">
        <v>1828</v>
      </c>
      <c r="D3733" s="26">
        <v>43701</v>
      </c>
      <c r="E3733" s="16" t="s">
        <v>1520</v>
      </c>
      <c r="F3733" s="66">
        <v>0</v>
      </c>
      <c r="G3733" s="17"/>
      <c r="H3733" s="18">
        <f t="shared" si="57"/>
        <v>0</v>
      </c>
    </row>
    <row r="3734" spans="2:8" s="13" customFormat="1" hidden="1" x14ac:dyDescent="0.15">
      <c r="B3734" s="15">
        <v>136231</v>
      </c>
      <c r="C3734" s="16" t="s">
        <v>1829</v>
      </c>
      <c r="D3734" s="26">
        <v>43701</v>
      </c>
      <c r="E3734" s="16" t="s">
        <v>1520</v>
      </c>
      <c r="F3734" s="66">
        <v>0</v>
      </c>
      <c r="G3734" s="17"/>
      <c r="H3734" s="18">
        <f t="shared" si="57"/>
        <v>0</v>
      </c>
    </row>
    <row r="3735" spans="2:8" s="13" customFormat="1" hidden="1" x14ac:dyDescent="0.15">
      <c r="B3735" s="15">
        <v>136232</v>
      </c>
      <c r="C3735" s="16" t="s">
        <v>1830</v>
      </c>
      <c r="D3735" s="26">
        <v>43701</v>
      </c>
      <c r="E3735" s="16" t="s">
        <v>1520</v>
      </c>
      <c r="F3735" s="66">
        <v>0</v>
      </c>
      <c r="G3735" s="17"/>
      <c r="H3735" s="18">
        <f t="shared" si="57"/>
        <v>0</v>
      </c>
    </row>
    <row r="3736" spans="2:8" s="13" customFormat="1" hidden="1" x14ac:dyDescent="0.15">
      <c r="B3736" s="15">
        <v>136233</v>
      </c>
      <c r="C3736" s="16" t="s">
        <v>1831</v>
      </c>
      <c r="D3736" s="26">
        <v>43701</v>
      </c>
      <c r="E3736" s="16" t="s">
        <v>1520</v>
      </c>
      <c r="F3736" s="66">
        <v>0</v>
      </c>
      <c r="G3736" s="17"/>
      <c r="H3736" s="18">
        <f t="shared" si="57"/>
        <v>0</v>
      </c>
    </row>
    <row r="3737" spans="2:8" s="13" customFormat="1" hidden="1" x14ac:dyDescent="0.15">
      <c r="B3737" s="15">
        <v>136234</v>
      </c>
      <c r="C3737" s="16" t="s">
        <v>1832</v>
      </c>
      <c r="D3737" s="26">
        <v>43701</v>
      </c>
      <c r="E3737" s="16" t="s">
        <v>1520</v>
      </c>
      <c r="F3737" s="66">
        <v>0</v>
      </c>
      <c r="G3737" s="17"/>
      <c r="H3737" s="18">
        <f t="shared" si="57"/>
        <v>0</v>
      </c>
    </row>
    <row r="3738" spans="2:8" s="13" customFormat="1" hidden="1" x14ac:dyDescent="0.15">
      <c r="B3738" s="15">
        <v>136235</v>
      </c>
      <c r="C3738" s="16" t="s">
        <v>1833</v>
      </c>
      <c r="D3738" s="26">
        <v>43701</v>
      </c>
      <c r="E3738" s="16" t="s">
        <v>1520</v>
      </c>
      <c r="F3738" s="66">
        <v>0</v>
      </c>
      <c r="G3738" s="17"/>
      <c r="H3738" s="18">
        <f t="shared" si="57"/>
        <v>0</v>
      </c>
    </row>
    <row r="3739" spans="2:8" s="13" customFormat="1" hidden="1" x14ac:dyDescent="0.15">
      <c r="B3739" s="15">
        <v>136236</v>
      </c>
      <c r="C3739" s="16" t="s">
        <v>1834</v>
      </c>
      <c r="D3739" s="26">
        <v>43701</v>
      </c>
      <c r="E3739" s="16" t="s">
        <v>1520</v>
      </c>
      <c r="F3739" s="66">
        <v>0</v>
      </c>
      <c r="G3739" s="17"/>
      <c r="H3739" s="18">
        <f t="shared" si="57"/>
        <v>0</v>
      </c>
    </row>
    <row r="3740" spans="2:8" s="13" customFormat="1" hidden="1" x14ac:dyDescent="0.15">
      <c r="B3740" s="15">
        <v>136237</v>
      </c>
      <c r="C3740" s="16" t="s">
        <v>1835</v>
      </c>
      <c r="D3740" s="26">
        <v>43701</v>
      </c>
      <c r="E3740" s="16" t="s">
        <v>1520</v>
      </c>
      <c r="F3740" s="66">
        <v>0</v>
      </c>
      <c r="G3740" s="17"/>
      <c r="H3740" s="18">
        <f t="shared" si="57"/>
        <v>0</v>
      </c>
    </row>
    <row r="3741" spans="2:8" s="13" customFormat="1" hidden="1" x14ac:dyDescent="0.15">
      <c r="B3741" s="15">
        <v>136238</v>
      </c>
      <c r="C3741" s="16" t="s">
        <v>1836</v>
      </c>
      <c r="D3741" s="26">
        <v>43701</v>
      </c>
      <c r="E3741" s="16" t="s">
        <v>1520</v>
      </c>
      <c r="F3741" s="66">
        <v>0</v>
      </c>
      <c r="G3741" s="17"/>
      <c r="H3741" s="18">
        <f t="shared" si="57"/>
        <v>0</v>
      </c>
    </row>
    <row r="3742" spans="2:8" s="13" customFormat="1" hidden="1" x14ac:dyDescent="0.15">
      <c r="B3742" s="15">
        <v>136001</v>
      </c>
      <c r="C3742" s="16" t="s">
        <v>1519</v>
      </c>
      <c r="D3742" s="26">
        <v>43701</v>
      </c>
      <c r="E3742" s="16" t="s">
        <v>1520</v>
      </c>
      <c r="F3742" s="66"/>
      <c r="G3742" s="17">
        <v>-6328220860</v>
      </c>
      <c r="H3742" s="18">
        <f t="shared" si="57"/>
        <v>-6328220860</v>
      </c>
    </row>
    <row r="3743" spans="2:8" s="13" customFormat="1" hidden="1" x14ac:dyDescent="0.15">
      <c r="B3743" s="15">
        <v>511001</v>
      </c>
      <c r="C3743" s="16" t="s">
        <v>134</v>
      </c>
      <c r="D3743" s="26">
        <v>43701</v>
      </c>
      <c r="E3743" s="16" t="s">
        <v>1520</v>
      </c>
      <c r="F3743" s="66"/>
      <c r="G3743" s="17">
        <v>-1224512586</v>
      </c>
      <c r="H3743" s="18">
        <f t="shared" si="57"/>
        <v>-1224512586</v>
      </c>
    </row>
    <row r="3744" spans="2:8" s="13" customFormat="1" hidden="1" x14ac:dyDescent="0.15">
      <c r="B3744" s="15">
        <v>215001</v>
      </c>
      <c r="C3744" s="16" t="s">
        <v>97</v>
      </c>
      <c r="D3744" s="26">
        <v>43701</v>
      </c>
      <c r="E3744" s="16" t="s">
        <v>1521</v>
      </c>
      <c r="F3744" s="66">
        <v>697270000</v>
      </c>
      <c r="G3744" s="17"/>
      <c r="H3744" s="18">
        <f t="shared" ref="H3744:H3807" si="58">F3744+G3744</f>
        <v>697270000</v>
      </c>
    </row>
    <row r="3745" spans="2:11" s="13" customFormat="1" hidden="1" x14ac:dyDescent="0.15">
      <c r="B3745" s="15">
        <v>122001</v>
      </c>
      <c r="C3745" s="16" t="s">
        <v>18</v>
      </c>
      <c r="D3745" s="26">
        <v>43701</v>
      </c>
      <c r="E3745" s="16" t="s">
        <v>1521</v>
      </c>
      <c r="F3745" s="66"/>
      <c r="G3745" s="17">
        <v>-697270000</v>
      </c>
      <c r="H3745" s="18">
        <f t="shared" si="58"/>
        <v>-697270000</v>
      </c>
    </row>
    <row r="3746" spans="2:11" s="13" customFormat="1" hidden="1" x14ac:dyDescent="0.15">
      <c r="B3746" s="15">
        <v>212001</v>
      </c>
      <c r="C3746" s="16" t="s">
        <v>85</v>
      </c>
      <c r="D3746" s="26">
        <v>43701</v>
      </c>
      <c r="E3746" s="16" t="s">
        <v>1522</v>
      </c>
      <c r="F3746" s="66">
        <v>1178792785</v>
      </c>
      <c r="G3746" s="17"/>
      <c r="H3746" s="18">
        <f t="shared" si="58"/>
        <v>1178792785</v>
      </c>
      <c r="J3746" s="63">
        <v>128114750</v>
      </c>
      <c r="K3746" s="13" t="s">
        <v>1528</v>
      </c>
    </row>
    <row r="3747" spans="2:11" s="13" customFormat="1" hidden="1" x14ac:dyDescent="0.15">
      <c r="B3747" s="15">
        <v>142001</v>
      </c>
      <c r="C3747" s="16" t="s">
        <v>39</v>
      </c>
      <c r="D3747" s="26">
        <v>43701</v>
      </c>
      <c r="E3747" s="16" t="s">
        <v>1522</v>
      </c>
      <c r="F3747" s="66"/>
      <c r="G3747" s="17">
        <v>-1178792785</v>
      </c>
      <c r="H3747" s="18">
        <f t="shared" si="58"/>
        <v>-1178792785</v>
      </c>
      <c r="J3747" s="63">
        <v>42838258</v>
      </c>
      <c r="K3747" s="13" t="s">
        <v>1529</v>
      </c>
    </row>
    <row r="3748" spans="2:11" s="13" customFormat="1" hidden="1" x14ac:dyDescent="0.15">
      <c r="B3748" s="15">
        <v>142001</v>
      </c>
      <c r="C3748" s="16" t="s">
        <v>39</v>
      </c>
      <c r="D3748" s="26">
        <v>43701</v>
      </c>
      <c r="E3748" s="16" t="s">
        <v>1528</v>
      </c>
      <c r="F3748" s="66">
        <v>128114750</v>
      </c>
      <c r="G3748" s="17"/>
      <c r="H3748" s="18">
        <f t="shared" si="58"/>
        <v>128114750</v>
      </c>
      <c r="J3748" s="63"/>
    </row>
    <row r="3749" spans="2:11" s="13" customFormat="1" hidden="1" x14ac:dyDescent="0.15">
      <c r="B3749" s="15">
        <v>212001</v>
      </c>
      <c r="C3749" s="16" t="s">
        <v>85</v>
      </c>
      <c r="D3749" s="26">
        <v>43701</v>
      </c>
      <c r="E3749" s="16" t="s">
        <v>1528</v>
      </c>
      <c r="F3749" s="66"/>
      <c r="G3749" s="17">
        <v>-128114750</v>
      </c>
      <c r="H3749" s="18">
        <f t="shared" si="58"/>
        <v>-128114750</v>
      </c>
      <c r="J3749" s="63"/>
    </row>
    <row r="3750" spans="2:11" s="13" customFormat="1" hidden="1" x14ac:dyDescent="0.15">
      <c r="B3750" s="15">
        <v>212001</v>
      </c>
      <c r="C3750" s="16" t="s">
        <v>85</v>
      </c>
      <c r="D3750" s="26">
        <v>43701</v>
      </c>
      <c r="E3750" s="16" t="s">
        <v>1522</v>
      </c>
      <c r="F3750" s="66">
        <v>790753853.45000005</v>
      </c>
      <c r="G3750" s="17"/>
      <c r="H3750" s="18">
        <f t="shared" si="58"/>
        <v>790753853.45000005</v>
      </c>
    </row>
    <row r="3751" spans="2:11" s="13" customFormat="1" hidden="1" x14ac:dyDescent="0.15">
      <c r="B3751" s="15">
        <v>142004</v>
      </c>
      <c r="C3751" s="16" t="s">
        <v>42</v>
      </c>
      <c r="D3751" s="26">
        <v>43701</v>
      </c>
      <c r="E3751" s="16" t="s">
        <v>1522</v>
      </c>
      <c r="F3751" s="66"/>
      <c r="G3751" s="17">
        <v>-790753853.45000005</v>
      </c>
      <c r="H3751" s="18">
        <f t="shared" si="58"/>
        <v>-790753853.45000005</v>
      </c>
    </row>
    <row r="3752" spans="2:11" s="13" customFormat="1" hidden="1" x14ac:dyDescent="0.15">
      <c r="B3752" s="15">
        <v>122001</v>
      </c>
      <c r="C3752" s="16" t="s">
        <v>2215</v>
      </c>
      <c r="D3752" s="26">
        <v>43701</v>
      </c>
      <c r="E3752" s="16" t="s">
        <v>1523</v>
      </c>
      <c r="F3752" s="66">
        <v>0</v>
      </c>
      <c r="G3752" s="17"/>
      <c r="H3752" s="18">
        <f t="shared" si="58"/>
        <v>0</v>
      </c>
    </row>
    <row r="3753" spans="2:11" s="13" customFormat="1" hidden="1" x14ac:dyDescent="0.15">
      <c r="B3753" s="15">
        <v>122002</v>
      </c>
      <c r="C3753" s="16" t="s">
        <v>2216</v>
      </c>
      <c r="D3753" s="26">
        <v>43701</v>
      </c>
      <c r="E3753" s="16" t="s">
        <v>1523</v>
      </c>
      <c r="F3753" s="66">
        <v>266790000</v>
      </c>
      <c r="G3753" s="17"/>
      <c r="H3753" s="18">
        <f t="shared" si="58"/>
        <v>266790000</v>
      </c>
    </row>
    <row r="3754" spans="2:11" s="13" customFormat="1" hidden="1" x14ac:dyDescent="0.15">
      <c r="B3754" s="15">
        <v>122003</v>
      </c>
      <c r="C3754" s="16" t="s">
        <v>2217</v>
      </c>
      <c r="D3754" s="26">
        <v>43701</v>
      </c>
      <c r="E3754" s="16" t="s">
        <v>1523</v>
      </c>
      <c r="F3754" s="66">
        <v>126219996</v>
      </c>
      <c r="G3754" s="17"/>
      <c r="H3754" s="18">
        <f t="shared" si="58"/>
        <v>126219996</v>
      </c>
    </row>
    <row r="3755" spans="2:11" s="13" customFormat="1" hidden="1" x14ac:dyDescent="0.15">
      <c r="B3755" s="15">
        <v>122004</v>
      </c>
      <c r="C3755" s="16" t="s">
        <v>2218</v>
      </c>
      <c r="D3755" s="26">
        <v>43701</v>
      </c>
      <c r="E3755" s="16" t="s">
        <v>1523</v>
      </c>
      <c r="F3755" s="66">
        <v>104360401</v>
      </c>
      <c r="G3755" s="17"/>
      <c r="H3755" s="18">
        <f t="shared" si="58"/>
        <v>104360401</v>
      </c>
    </row>
    <row r="3756" spans="2:11" s="13" customFormat="1" hidden="1" x14ac:dyDescent="0.15">
      <c r="B3756" s="15">
        <v>122005</v>
      </c>
      <c r="C3756" s="16" t="s">
        <v>1317</v>
      </c>
      <c r="D3756" s="26">
        <v>43701</v>
      </c>
      <c r="E3756" s="16" t="s">
        <v>1523</v>
      </c>
      <c r="F3756" s="66">
        <v>101577981</v>
      </c>
      <c r="G3756" s="17"/>
      <c r="H3756" s="18">
        <f t="shared" si="58"/>
        <v>101577981</v>
      </c>
    </row>
    <row r="3757" spans="2:11" s="13" customFormat="1" hidden="1" x14ac:dyDescent="0.15">
      <c r="B3757" s="15">
        <v>122006</v>
      </c>
      <c r="C3757" s="16" t="s">
        <v>2219</v>
      </c>
      <c r="D3757" s="26">
        <v>43701</v>
      </c>
      <c r="E3757" s="16" t="s">
        <v>1523</v>
      </c>
      <c r="F3757" s="66">
        <v>90846009</v>
      </c>
      <c r="G3757" s="17"/>
      <c r="H3757" s="18">
        <f t="shared" si="58"/>
        <v>90846009</v>
      </c>
    </row>
    <row r="3758" spans="2:11" s="13" customFormat="1" hidden="1" x14ac:dyDescent="0.15">
      <c r="B3758" s="15">
        <v>122007</v>
      </c>
      <c r="C3758" s="16" t="s">
        <v>2220</v>
      </c>
      <c r="D3758" s="26">
        <v>43701</v>
      </c>
      <c r="E3758" s="16" t="s">
        <v>1523</v>
      </c>
      <c r="F3758" s="66">
        <v>84629203</v>
      </c>
      <c r="G3758" s="17"/>
      <c r="H3758" s="18">
        <f t="shared" si="58"/>
        <v>84629203</v>
      </c>
    </row>
    <row r="3759" spans="2:11" s="13" customFormat="1" hidden="1" x14ac:dyDescent="0.15">
      <c r="B3759" s="15">
        <v>122008</v>
      </c>
      <c r="C3759" s="16" t="s">
        <v>2221</v>
      </c>
      <c r="D3759" s="26">
        <v>43701</v>
      </c>
      <c r="E3759" s="16" t="s">
        <v>1523</v>
      </c>
      <c r="F3759" s="66">
        <v>68750000</v>
      </c>
      <c r="G3759" s="17"/>
      <c r="H3759" s="18">
        <f t="shared" si="58"/>
        <v>68750000</v>
      </c>
    </row>
    <row r="3760" spans="2:11" s="13" customFormat="1" hidden="1" x14ac:dyDescent="0.15">
      <c r="B3760" s="15">
        <v>122009</v>
      </c>
      <c r="C3760" s="16" t="s">
        <v>2222</v>
      </c>
      <c r="D3760" s="26">
        <v>43701</v>
      </c>
      <c r="E3760" s="16" t="s">
        <v>1523</v>
      </c>
      <c r="F3760" s="66">
        <v>46150000</v>
      </c>
      <c r="G3760" s="17"/>
      <c r="H3760" s="18">
        <f t="shared" si="58"/>
        <v>46150000</v>
      </c>
    </row>
    <row r="3761" spans="2:8" s="13" customFormat="1" hidden="1" x14ac:dyDescent="0.15">
      <c r="B3761" s="15">
        <v>122010</v>
      </c>
      <c r="C3761" s="16" t="s">
        <v>2223</v>
      </c>
      <c r="D3761" s="26">
        <v>43701</v>
      </c>
      <c r="E3761" s="16" t="s">
        <v>1523</v>
      </c>
      <c r="F3761" s="66">
        <v>41079997</v>
      </c>
      <c r="G3761" s="17"/>
      <c r="H3761" s="18">
        <f t="shared" si="58"/>
        <v>41079997</v>
      </c>
    </row>
    <row r="3762" spans="2:8" s="13" customFormat="1" hidden="1" x14ac:dyDescent="0.15">
      <c r="B3762" s="15">
        <v>122011</v>
      </c>
      <c r="C3762" s="16" t="s">
        <v>2224</v>
      </c>
      <c r="D3762" s="26">
        <v>43701</v>
      </c>
      <c r="E3762" s="16" t="s">
        <v>1523</v>
      </c>
      <c r="F3762" s="66">
        <v>39593750</v>
      </c>
      <c r="G3762" s="17"/>
      <c r="H3762" s="18">
        <f t="shared" si="58"/>
        <v>39593750</v>
      </c>
    </row>
    <row r="3763" spans="2:8" s="13" customFormat="1" hidden="1" x14ac:dyDescent="0.15">
      <c r="B3763" s="15">
        <v>122012</v>
      </c>
      <c r="C3763" s="16" t="s">
        <v>2225</v>
      </c>
      <c r="D3763" s="26">
        <v>43701</v>
      </c>
      <c r="E3763" s="16" t="s">
        <v>1523</v>
      </c>
      <c r="F3763" s="66">
        <v>77489996</v>
      </c>
      <c r="G3763" s="17"/>
      <c r="H3763" s="18">
        <f t="shared" si="58"/>
        <v>77489996</v>
      </c>
    </row>
    <row r="3764" spans="2:8" s="13" customFormat="1" hidden="1" x14ac:dyDescent="0.15">
      <c r="B3764" s="15">
        <v>122013</v>
      </c>
      <c r="C3764" s="16" t="s">
        <v>2226</v>
      </c>
      <c r="D3764" s="26">
        <v>43701</v>
      </c>
      <c r="E3764" s="16" t="s">
        <v>1523</v>
      </c>
      <c r="F3764" s="66">
        <v>38016001</v>
      </c>
      <c r="G3764" s="17"/>
      <c r="H3764" s="18">
        <f t="shared" si="58"/>
        <v>38016001</v>
      </c>
    </row>
    <row r="3765" spans="2:8" s="13" customFormat="1" hidden="1" x14ac:dyDescent="0.15">
      <c r="B3765" s="15">
        <v>122014</v>
      </c>
      <c r="C3765" s="16" t="s">
        <v>2227</v>
      </c>
      <c r="D3765" s="26">
        <v>43701</v>
      </c>
      <c r="E3765" s="16" t="s">
        <v>1523</v>
      </c>
      <c r="F3765" s="66">
        <v>0</v>
      </c>
      <c r="G3765" s="17"/>
      <c r="H3765" s="18">
        <f t="shared" si="58"/>
        <v>0</v>
      </c>
    </row>
    <row r="3766" spans="2:8" s="13" customFormat="1" hidden="1" x14ac:dyDescent="0.15">
      <c r="B3766" s="15">
        <v>122015</v>
      </c>
      <c r="C3766" s="16" t="s">
        <v>2228</v>
      </c>
      <c r="D3766" s="26">
        <v>43701</v>
      </c>
      <c r="E3766" s="16" t="s">
        <v>1523</v>
      </c>
      <c r="F3766" s="66">
        <v>24439998</v>
      </c>
      <c r="G3766" s="17"/>
      <c r="H3766" s="18">
        <f t="shared" si="58"/>
        <v>24439998</v>
      </c>
    </row>
    <row r="3767" spans="2:8" s="13" customFormat="1" hidden="1" x14ac:dyDescent="0.15">
      <c r="B3767" s="15">
        <v>122016</v>
      </c>
      <c r="C3767" s="16" t="s">
        <v>2229</v>
      </c>
      <c r="D3767" s="26">
        <v>43701</v>
      </c>
      <c r="E3767" s="16" t="s">
        <v>1523</v>
      </c>
      <c r="F3767" s="66">
        <v>24435001</v>
      </c>
      <c r="G3767" s="17"/>
      <c r="H3767" s="18">
        <f t="shared" si="58"/>
        <v>24435001</v>
      </c>
    </row>
    <row r="3768" spans="2:8" s="13" customFormat="1" hidden="1" x14ac:dyDescent="0.15">
      <c r="B3768" s="15">
        <v>122017</v>
      </c>
      <c r="C3768" s="16" t="s">
        <v>2230</v>
      </c>
      <c r="D3768" s="26">
        <v>43701</v>
      </c>
      <c r="E3768" s="16" t="s">
        <v>1523</v>
      </c>
      <c r="F3768" s="66">
        <v>0</v>
      </c>
      <c r="G3768" s="17"/>
      <c r="H3768" s="18">
        <f t="shared" si="58"/>
        <v>0</v>
      </c>
    </row>
    <row r="3769" spans="2:8" s="13" customFormat="1" hidden="1" x14ac:dyDescent="0.15">
      <c r="B3769" s="15">
        <v>122018</v>
      </c>
      <c r="C3769" s="16" t="s">
        <v>2231</v>
      </c>
      <c r="D3769" s="26">
        <v>43701</v>
      </c>
      <c r="E3769" s="16" t="s">
        <v>1523</v>
      </c>
      <c r="F3769" s="66">
        <v>23449001</v>
      </c>
      <c r="G3769" s="17"/>
      <c r="H3769" s="18">
        <f t="shared" si="58"/>
        <v>23449001</v>
      </c>
    </row>
    <row r="3770" spans="2:8" s="13" customFormat="1" hidden="1" x14ac:dyDescent="0.15">
      <c r="B3770" s="15">
        <v>122019</v>
      </c>
      <c r="C3770" s="16" t="s">
        <v>2232</v>
      </c>
      <c r="D3770" s="26">
        <v>43701</v>
      </c>
      <c r="E3770" s="16" t="s">
        <v>1523</v>
      </c>
      <c r="F3770" s="66">
        <v>0</v>
      </c>
      <c r="G3770" s="17"/>
      <c r="H3770" s="18">
        <f t="shared" si="58"/>
        <v>0</v>
      </c>
    </row>
    <row r="3771" spans="2:8" s="13" customFormat="1" hidden="1" x14ac:dyDescent="0.15">
      <c r="B3771" s="15">
        <v>122020</v>
      </c>
      <c r="C3771" s="16" t="s">
        <v>2233</v>
      </c>
      <c r="D3771" s="26">
        <v>43701</v>
      </c>
      <c r="E3771" s="16" t="s">
        <v>1523</v>
      </c>
      <c r="F3771" s="66">
        <v>17798400</v>
      </c>
      <c r="G3771" s="17"/>
      <c r="H3771" s="18">
        <f t="shared" si="58"/>
        <v>17798400</v>
      </c>
    </row>
    <row r="3772" spans="2:8" s="13" customFormat="1" hidden="1" x14ac:dyDescent="0.15">
      <c r="B3772" s="15">
        <v>122021</v>
      </c>
      <c r="C3772" s="16" t="s">
        <v>2234</v>
      </c>
      <c r="D3772" s="26">
        <v>43701</v>
      </c>
      <c r="E3772" s="16" t="s">
        <v>1523</v>
      </c>
      <c r="F3772" s="66">
        <v>17000000</v>
      </c>
      <c r="G3772" s="17"/>
      <c r="H3772" s="18">
        <f t="shared" si="58"/>
        <v>17000000</v>
      </c>
    </row>
    <row r="3773" spans="2:8" s="13" customFormat="1" hidden="1" x14ac:dyDescent="0.15">
      <c r="B3773" s="15">
        <v>122022</v>
      </c>
      <c r="C3773" s="16" t="s">
        <v>2235</v>
      </c>
      <c r="D3773" s="26">
        <v>43701</v>
      </c>
      <c r="E3773" s="16" t="s">
        <v>1523</v>
      </c>
      <c r="F3773" s="66">
        <v>15192752</v>
      </c>
      <c r="G3773" s="17"/>
      <c r="H3773" s="18">
        <f t="shared" si="58"/>
        <v>15192752</v>
      </c>
    </row>
    <row r="3774" spans="2:8" s="13" customFormat="1" hidden="1" x14ac:dyDescent="0.15">
      <c r="B3774" s="15">
        <v>122023</v>
      </c>
      <c r="C3774" s="16" t="s">
        <v>2236</v>
      </c>
      <c r="D3774" s="26">
        <v>43701</v>
      </c>
      <c r="E3774" s="16" t="s">
        <v>1523</v>
      </c>
      <c r="F3774" s="66">
        <v>9000000</v>
      </c>
      <c r="G3774" s="17"/>
      <c r="H3774" s="18">
        <f t="shared" si="58"/>
        <v>9000000</v>
      </c>
    </row>
    <row r="3775" spans="2:8" s="13" customFormat="1" hidden="1" x14ac:dyDescent="0.15">
      <c r="B3775" s="15">
        <v>122024</v>
      </c>
      <c r="C3775" s="16" t="s">
        <v>1268</v>
      </c>
      <c r="D3775" s="26">
        <v>43701</v>
      </c>
      <c r="E3775" s="16" t="s">
        <v>1523</v>
      </c>
      <c r="F3775" s="66">
        <v>5640001</v>
      </c>
      <c r="G3775" s="17"/>
      <c r="H3775" s="18">
        <f t="shared" si="58"/>
        <v>5640001</v>
      </c>
    </row>
    <row r="3776" spans="2:8" s="13" customFormat="1" hidden="1" x14ac:dyDescent="0.15">
      <c r="B3776" s="15">
        <v>122025</v>
      </c>
      <c r="C3776" s="16" t="s">
        <v>2237</v>
      </c>
      <c r="D3776" s="26">
        <v>43701</v>
      </c>
      <c r="E3776" s="16" t="s">
        <v>1523</v>
      </c>
      <c r="F3776" s="66">
        <v>0</v>
      </c>
      <c r="G3776" s="17"/>
      <c r="H3776" s="18">
        <f t="shared" si="58"/>
        <v>0</v>
      </c>
    </row>
    <row r="3777" spans="2:8" s="13" customFormat="1" hidden="1" x14ac:dyDescent="0.15">
      <c r="B3777" s="15">
        <v>122026</v>
      </c>
      <c r="C3777" s="16" t="s">
        <v>2238</v>
      </c>
      <c r="D3777" s="26">
        <v>43701</v>
      </c>
      <c r="E3777" s="16" t="s">
        <v>1523</v>
      </c>
      <c r="F3777" s="66">
        <v>0</v>
      </c>
      <c r="G3777" s="17"/>
      <c r="H3777" s="18">
        <f t="shared" si="58"/>
        <v>0</v>
      </c>
    </row>
    <row r="3778" spans="2:8" s="13" customFormat="1" hidden="1" x14ac:dyDescent="0.15">
      <c r="B3778" s="15">
        <v>122027</v>
      </c>
      <c r="C3778" s="16" t="s">
        <v>2239</v>
      </c>
      <c r="D3778" s="26">
        <v>43701</v>
      </c>
      <c r="E3778" s="16" t="s">
        <v>1523</v>
      </c>
      <c r="F3778" s="66">
        <v>0</v>
      </c>
      <c r="G3778" s="17"/>
      <c r="H3778" s="18">
        <f t="shared" si="58"/>
        <v>0</v>
      </c>
    </row>
    <row r="3779" spans="2:8" s="13" customFormat="1" hidden="1" x14ac:dyDescent="0.15">
      <c r="B3779" s="15">
        <v>122028</v>
      </c>
      <c r="C3779" s="16" t="s">
        <v>2240</v>
      </c>
      <c r="D3779" s="26">
        <v>43701</v>
      </c>
      <c r="E3779" s="16" t="s">
        <v>1523</v>
      </c>
      <c r="F3779" s="66">
        <v>66000000</v>
      </c>
      <c r="G3779" s="17"/>
      <c r="H3779" s="18">
        <f t="shared" si="58"/>
        <v>66000000</v>
      </c>
    </row>
    <row r="3780" spans="2:8" s="13" customFormat="1" hidden="1" x14ac:dyDescent="0.15">
      <c r="B3780" s="15">
        <v>122029</v>
      </c>
      <c r="C3780" s="16" t="s">
        <v>2241</v>
      </c>
      <c r="D3780" s="26">
        <v>43701</v>
      </c>
      <c r="E3780" s="16" t="s">
        <v>1523</v>
      </c>
      <c r="F3780" s="66">
        <v>0</v>
      </c>
      <c r="G3780" s="17"/>
      <c r="H3780" s="18">
        <f t="shared" si="58"/>
        <v>0</v>
      </c>
    </row>
    <row r="3781" spans="2:8" s="13" customFormat="1" hidden="1" x14ac:dyDescent="0.15">
      <c r="B3781" s="15">
        <v>122030</v>
      </c>
      <c r="C3781" s="16" t="s">
        <v>2242</v>
      </c>
      <c r="D3781" s="26">
        <v>43701</v>
      </c>
      <c r="E3781" s="16" t="s">
        <v>1523</v>
      </c>
      <c r="F3781" s="66">
        <v>0</v>
      </c>
      <c r="G3781" s="17"/>
      <c r="H3781" s="18">
        <f t="shared" si="58"/>
        <v>0</v>
      </c>
    </row>
    <row r="3782" spans="2:8" s="13" customFormat="1" hidden="1" x14ac:dyDescent="0.15">
      <c r="B3782" s="15">
        <v>122031</v>
      </c>
      <c r="C3782" s="16" t="s">
        <v>1540</v>
      </c>
      <c r="D3782" s="26">
        <v>43701</v>
      </c>
      <c r="E3782" s="16" t="s">
        <v>1523</v>
      </c>
      <c r="F3782" s="66">
        <v>0</v>
      </c>
      <c r="G3782" s="17"/>
      <c r="H3782" s="18">
        <f t="shared" si="58"/>
        <v>0</v>
      </c>
    </row>
    <row r="3783" spans="2:8" s="13" customFormat="1" hidden="1" x14ac:dyDescent="0.15">
      <c r="B3783" s="15">
        <v>122032</v>
      </c>
      <c r="C3783" s="16" t="s">
        <v>2243</v>
      </c>
      <c r="D3783" s="26">
        <v>43701</v>
      </c>
      <c r="E3783" s="16" t="s">
        <v>1523</v>
      </c>
      <c r="F3783" s="66">
        <v>6630001</v>
      </c>
      <c r="G3783" s="17"/>
      <c r="H3783" s="18">
        <f t="shared" si="58"/>
        <v>6630001</v>
      </c>
    </row>
    <row r="3784" spans="2:8" s="13" customFormat="1" hidden="1" x14ac:dyDescent="0.15">
      <c r="B3784" s="15">
        <v>122033</v>
      </c>
      <c r="C3784" s="16" t="s">
        <v>2244</v>
      </c>
      <c r="D3784" s="26">
        <v>43701</v>
      </c>
      <c r="E3784" s="16" t="s">
        <v>1523</v>
      </c>
      <c r="F3784" s="66">
        <v>0</v>
      </c>
      <c r="G3784" s="17"/>
      <c r="H3784" s="18">
        <f t="shared" si="58"/>
        <v>0</v>
      </c>
    </row>
    <row r="3785" spans="2:8" s="13" customFormat="1" hidden="1" x14ac:dyDescent="0.15">
      <c r="B3785" s="15">
        <v>122034</v>
      </c>
      <c r="C3785" s="16" t="s">
        <v>2245</v>
      </c>
      <c r="D3785" s="26">
        <v>43701</v>
      </c>
      <c r="E3785" s="16" t="s">
        <v>1523</v>
      </c>
      <c r="F3785" s="66">
        <v>0</v>
      </c>
      <c r="G3785" s="17"/>
      <c r="H3785" s="18">
        <f t="shared" si="58"/>
        <v>0</v>
      </c>
    </row>
    <row r="3786" spans="2:8" s="13" customFormat="1" hidden="1" x14ac:dyDescent="0.15">
      <c r="B3786" s="15">
        <v>122035</v>
      </c>
      <c r="C3786" s="16" t="s">
        <v>2246</v>
      </c>
      <c r="D3786" s="26">
        <v>43701</v>
      </c>
      <c r="E3786" s="16" t="s">
        <v>1523</v>
      </c>
      <c r="F3786" s="66">
        <v>10799999</v>
      </c>
      <c r="G3786" s="17"/>
      <c r="H3786" s="18">
        <f t="shared" si="58"/>
        <v>10799999</v>
      </c>
    </row>
    <row r="3787" spans="2:8" s="13" customFormat="1" hidden="1" x14ac:dyDescent="0.15">
      <c r="B3787" s="15">
        <v>122036</v>
      </c>
      <c r="C3787" s="16" t="s">
        <v>2247</v>
      </c>
      <c r="D3787" s="26">
        <v>43701</v>
      </c>
      <c r="E3787" s="16" t="s">
        <v>1523</v>
      </c>
      <c r="F3787" s="66">
        <v>0</v>
      </c>
      <c r="G3787" s="17"/>
      <c r="H3787" s="18">
        <f t="shared" si="58"/>
        <v>0</v>
      </c>
    </row>
    <row r="3788" spans="2:8" s="13" customFormat="1" hidden="1" x14ac:dyDescent="0.15">
      <c r="B3788" s="15">
        <v>122037</v>
      </c>
      <c r="C3788" s="16" t="s">
        <v>2248</v>
      </c>
      <c r="D3788" s="26">
        <v>43701</v>
      </c>
      <c r="E3788" s="16" t="s">
        <v>1523</v>
      </c>
      <c r="F3788" s="66">
        <v>0</v>
      </c>
      <c r="G3788" s="17"/>
      <c r="H3788" s="18">
        <f t="shared" si="58"/>
        <v>0</v>
      </c>
    </row>
    <row r="3789" spans="2:8" s="13" customFormat="1" hidden="1" x14ac:dyDescent="0.15">
      <c r="B3789" s="15">
        <v>121001</v>
      </c>
      <c r="C3789" s="16" t="s">
        <v>1598</v>
      </c>
      <c r="D3789" s="26">
        <v>43701</v>
      </c>
      <c r="E3789" s="16" t="s">
        <v>1523</v>
      </c>
      <c r="F3789" s="66">
        <v>27979464</v>
      </c>
      <c r="G3789" s="17"/>
      <c r="H3789" s="18">
        <f t="shared" si="58"/>
        <v>27979464</v>
      </c>
    </row>
    <row r="3790" spans="2:8" s="13" customFormat="1" hidden="1" x14ac:dyDescent="0.15">
      <c r="B3790" s="15">
        <v>212001</v>
      </c>
      <c r="C3790" s="16" t="s">
        <v>85</v>
      </c>
      <c r="D3790" s="26">
        <v>43701</v>
      </c>
      <c r="E3790" s="16" t="s">
        <v>1523</v>
      </c>
      <c r="F3790" s="66">
        <v>212193999.32117999</v>
      </c>
      <c r="G3790" s="17"/>
      <c r="H3790" s="18">
        <f t="shared" si="58"/>
        <v>212193999.32117999</v>
      </c>
    </row>
    <row r="3791" spans="2:8" s="13" customFormat="1" hidden="1" x14ac:dyDescent="0.15">
      <c r="B3791" s="15">
        <v>122001</v>
      </c>
      <c r="C3791" s="16" t="s">
        <v>2249</v>
      </c>
      <c r="D3791" s="26">
        <v>43701</v>
      </c>
      <c r="E3791" s="16" t="s">
        <v>1523</v>
      </c>
      <c r="F3791" s="66"/>
      <c r="G3791" s="17">
        <v>-1546061950.3211801</v>
      </c>
      <c r="H3791" s="18">
        <f t="shared" si="58"/>
        <v>-1546061950.3211801</v>
      </c>
    </row>
    <row r="3792" spans="2:8" s="13" customFormat="1" hidden="1" x14ac:dyDescent="0.15">
      <c r="B3792" s="15">
        <v>212001</v>
      </c>
      <c r="C3792" s="16" t="s">
        <v>85</v>
      </c>
      <c r="D3792" s="26">
        <v>43701</v>
      </c>
      <c r="E3792" s="16" t="s">
        <v>1525</v>
      </c>
      <c r="F3792" s="66">
        <v>1445733319.3942761</v>
      </c>
      <c r="G3792" s="17"/>
      <c r="H3792" s="18">
        <f t="shared" si="58"/>
        <v>1445733319.3942761</v>
      </c>
    </row>
    <row r="3793" spans="2:8" s="13" customFormat="1" hidden="1" x14ac:dyDescent="0.15">
      <c r="B3793" s="15">
        <v>216002</v>
      </c>
      <c r="C3793" s="16" t="s">
        <v>102</v>
      </c>
      <c r="D3793" s="26">
        <v>43701</v>
      </c>
      <c r="E3793" s="16" t="s">
        <v>1525</v>
      </c>
      <c r="F3793" s="66"/>
      <c r="G3793" s="17">
        <v>-932069619.39427614</v>
      </c>
      <c r="H3793" s="18">
        <f t="shared" si="58"/>
        <v>-932069619.39427614</v>
      </c>
    </row>
    <row r="3794" spans="2:8" s="13" customFormat="1" hidden="1" x14ac:dyDescent="0.15">
      <c r="B3794" s="15">
        <v>211001</v>
      </c>
      <c r="C3794" s="16" t="s">
        <v>2250</v>
      </c>
      <c r="D3794" s="26">
        <v>43701</v>
      </c>
      <c r="E3794" s="16" t="s">
        <v>1525</v>
      </c>
      <c r="F3794" s="66"/>
      <c r="G3794" s="17">
        <v>0</v>
      </c>
      <c r="H3794" s="18">
        <f t="shared" si="58"/>
        <v>0</v>
      </c>
    </row>
    <row r="3795" spans="2:8" s="13" customFormat="1" hidden="1" x14ac:dyDescent="0.15">
      <c r="B3795" s="15">
        <v>211002</v>
      </c>
      <c r="C3795" s="16" t="s">
        <v>2251</v>
      </c>
      <c r="D3795" s="26">
        <v>43701</v>
      </c>
      <c r="E3795" s="16" t="s">
        <v>1525</v>
      </c>
      <c r="F3795" s="66"/>
      <c r="G3795" s="17">
        <v>-313549774</v>
      </c>
      <c r="H3795" s="18">
        <f t="shared" si="58"/>
        <v>-313549774</v>
      </c>
    </row>
    <row r="3796" spans="2:8" s="13" customFormat="1" hidden="1" x14ac:dyDescent="0.15">
      <c r="B3796" s="15">
        <v>211003</v>
      </c>
      <c r="C3796" s="16" t="s">
        <v>2252</v>
      </c>
      <c r="D3796" s="26">
        <v>43701</v>
      </c>
      <c r="E3796" s="16" t="s">
        <v>1525</v>
      </c>
      <c r="F3796" s="66"/>
      <c r="G3796" s="17">
        <v>0</v>
      </c>
      <c r="H3796" s="18">
        <f t="shared" si="58"/>
        <v>0</v>
      </c>
    </row>
    <row r="3797" spans="2:8" s="13" customFormat="1" hidden="1" x14ac:dyDescent="0.15">
      <c r="B3797" s="15">
        <v>211004</v>
      </c>
      <c r="C3797" s="16" t="s">
        <v>2253</v>
      </c>
      <c r="D3797" s="26">
        <v>43701</v>
      </c>
      <c r="E3797" s="16" t="s">
        <v>1525</v>
      </c>
      <c r="F3797" s="66"/>
      <c r="G3797" s="17">
        <v>0</v>
      </c>
      <c r="H3797" s="18">
        <f t="shared" si="58"/>
        <v>0</v>
      </c>
    </row>
    <row r="3798" spans="2:8" s="13" customFormat="1" hidden="1" x14ac:dyDescent="0.15">
      <c r="B3798" s="15">
        <v>211005</v>
      </c>
      <c r="C3798" s="16" t="s">
        <v>2254</v>
      </c>
      <c r="D3798" s="26">
        <v>43701</v>
      </c>
      <c r="E3798" s="16" t="s">
        <v>1525</v>
      </c>
      <c r="F3798" s="66"/>
      <c r="G3798" s="17">
        <v>0</v>
      </c>
      <c r="H3798" s="18">
        <f t="shared" si="58"/>
        <v>0</v>
      </c>
    </row>
    <row r="3799" spans="2:8" s="13" customFormat="1" hidden="1" x14ac:dyDescent="0.15">
      <c r="B3799" s="15">
        <v>211006</v>
      </c>
      <c r="C3799" s="16" t="s">
        <v>2255</v>
      </c>
      <c r="D3799" s="26">
        <v>43701</v>
      </c>
      <c r="E3799" s="16" t="s">
        <v>1525</v>
      </c>
      <c r="F3799" s="66"/>
      <c r="G3799" s="17">
        <v>0</v>
      </c>
      <c r="H3799" s="18">
        <f t="shared" si="58"/>
        <v>0</v>
      </c>
    </row>
    <row r="3800" spans="2:8" s="13" customFormat="1" hidden="1" x14ac:dyDescent="0.15">
      <c r="B3800" s="15">
        <v>211007</v>
      </c>
      <c r="C3800" s="16" t="s">
        <v>2256</v>
      </c>
      <c r="D3800" s="26">
        <v>43701</v>
      </c>
      <c r="E3800" s="16" t="s">
        <v>1525</v>
      </c>
      <c r="F3800" s="66"/>
      <c r="G3800" s="17">
        <v>0</v>
      </c>
      <c r="H3800" s="18">
        <f t="shared" si="58"/>
        <v>0</v>
      </c>
    </row>
    <row r="3801" spans="2:8" s="13" customFormat="1" hidden="1" x14ac:dyDescent="0.15">
      <c r="B3801" s="15">
        <v>211008</v>
      </c>
      <c r="C3801" s="16" t="s">
        <v>2257</v>
      </c>
      <c r="D3801" s="26">
        <v>43701</v>
      </c>
      <c r="E3801" s="16" t="s">
        <v>1525</v>
      </c>
      <c r="F3801" s="66"/>
      <c r="G3801" s="17">
        <v>0</v>
      </c>
      <c r="H3801" s="18">
        <f t="shared" si="58"/>
        <v>0</v>
      </c>
    </row>
    <row r="3802" spans="2:8" s="13" customFormat="1" hidden="1" x14ac:dyDescent="0.15">
      <c r="B3802" s="15">
        <v>211009</v>
      </c>
      <c r="C3802" s="16" t="s">
        <v>2258</v>
      </c>
      <c r="D3802" s="26">
        <v>43701</v>
      </c>
      <c r="E3802" s="16" t="s">
        <v>1525</v>
      </c>
      <c r="F3802" s="66"/>
      <c r="G3802" s="17">
        <v>0</v>
      </c>
      <c r="H3802" s="18">
        <f t="shared" si="58"/>
        <v>0</v>
      </c>
    </row>
    <row r="3803" spans="2:8" s="13" customFormat="1" hidden="1" x14ac:dyDescent="0.15">
      <c r="B3803" s="15">
        <v>211010</v>
      </c>
      <c r="C3803" s="16" t="s">
        <v>2259</v>
      </c>
      <c r="D3803" s="26">
        <v>43701</v>
      </c>
      <c r="E3803" s="16" t="s">
        <v>1525</v>
      </c>
      <c r="F3803" s="66"/>
      <c r="G3803" s="17">
        <v>0</v>
      </c>
      <c r="H3803" s="18">
        <f t="shared" si="58"/>
        <v>0</v>
      </c>
    </row>
    <row r="3804" spans="2:8" s="13" customFormat="1" hidden="1" x14ac:dyDescent="0.15">
      <c r="B3804" s="15">
        <v>212001</v>
      </c>
      <c r="C3804" s="16" t="s">
        <v>2260</v>
      </c>
      <c r="D3804" s="26">
        <v>43701</v>
      </c>
      <c r="E3804" s="16" t="s">
        <v>1525</v>
      </c>
      <c r="F3804" s="66"/>
      <c r="G3804" s="17">
        <v>0</v>
      </c>
      <c r="H3804" s="18">
        <f t="shared" si="58"/>
        <v>0</v>
      </c>
    </row>
    <row r="3805" spans="2:8" s="13" customFormat="1" hidden="1" x14ac:dyDescent="0.15">
      <c r="B3805" s="15">
        <v>212002</v>
      </c>
      <c r="C3805" s="16" t="s">
        <v>2261</v>
      </c>
      <c r="D3805" s="26">
        <v>43701</v>
      </c>
      <c r="E3805" s="16" t="s">
        <v>1525</v>
      </c>
      <c r="F3805" s="66"/>
      <c r="G3805" s="17">
        <v>-111135200</v>
      </c>
      <c r="H3805" s="18">
        <f t="shared" si="58"/>
        <v>-111135200</v>
      </c>
    </row>
    <row r="3806" spans="2:8" s="13" customFormat="1" hidden="1" x14ac:dyDescent="0.15">
      <c r="B3806" s="15">
        <v>212003</v>
      </c>
      <c r="C3806" s="16" t="s">
        <v>2262</v>
      </c>
      <c r="D3806" s="26">
        <v>43701</v>
      </c>
      <c r="E3806" s="16" t="s">
        <v>1525</v>
      </c>
      <c r="F3806" s="66"/>
      <c r="G3806" s="17">
        <v>-11575000</v>
      </c>
      <c r="H3806" s="18">
        <f t="shared" si="58"/>
        <v>-11575000</v>
      </c>
    </row>
    <row r="3807" spans="2:8" s="13" customFormat="1" hidden="1" x14ac:dyDescent="0.15">
      <c r="B3807" s="15">
        <v>212004</v>
      </c>
      <c r="C3807" s="16" t="s">
        <v>2263</v>
      </c>
      <c r="D3807" s="26">
        <v>43701</v>
      </c>
      <c r="E3807" s="16" t="s">
        <v>1525</v>
      </c>
      <c r="F3807" s="66"/>
      <c r="G3807" s="17">
        <v>0</v>
      </c>
      <c r="H3807" s="18">
        <f t="shared" si="58"/>
        <v>0</v>
      </c>
    </row>
    <row r="3808" spans="2:8" s="13" customFormat="1" hidden="1" x14ac:dyDescent="0.15">
      <c r="B3808" s="15">
        <v>212005</v>
      </c>
      <c r="C3808" s="16" t="s">
        <v>2264</v>
      </c>
      <c r="D3808" s="26">
        <v>43701</v>
      </c>
      <c r="E3808" s="16" t="s">
        <v>1525</v>
      </c>
      <c r="F3808" s="66"/>
      <c r="G3808" s="17">
        <v>0</v>
      </c>
      <c r="H3808" s="18">
        <f t="shared" ref="H3808:H3871" si="59">F3808+G3808</f>
        <v>0</v>
      </c>
    </row>
    <row r="3809" spans="2:8" s="13" customFormat="1" hidden="1" x14ac:dyDescent="0.15">
      <c r="B3809" s="15">
        <v>212006</v>
      </c>
      <c r="C3809" s="16" t="s">
        <v>2265</v>
      </c>
      <c r="D3809" s="26">
        <v>43701</v>
      </c>
      <c r="E3809" s="16" t="s">
        <v>1525</v>
      </c>
      <c r="F3809" s="66"/>
      <c r="G3809" s="17">
        <v>-29150000</v>
      </c>
      <c r="H3809" s="18">
        <f t="shared" si="59"/>
        <v>-29150000</v>
      </c>
    </row>
    <row r="3810" spans="2:8" s="13" customFormat="1" hidden="1" x14ac:dyDescent="0.15">
      <c r="B3810" s="15">
        <v>212007</v>
      </c>
      <c r="C3810" s="16" t="s">
        <v>2266</v>
      </c>
      <c r="D3810" s="26">
        <v>43701</v>
      </c>
      <c r="E3810" s="16" t="s">
        <v>1525</v>
      </c>
      <c r="F3810" s="66"/>
      <c r="G3810" s="17">
        <v>0</v>
      </c>
      <c r="H3810" s="18">
        <f t="shared" si="59"/>
        <v>0</v>
      </c>
    </row>
    <row r="3811" spans="2:8" s="13" customFormat="1" hidden="1" x14ac:dyDescent="0.15">
      <c r="B3811" s="15">
        <v>212008</v>
      </c>
      <c r="C3811" s="16" t="s">
        <v>2267</v>
      </c>
      <c r="D3811" s="26">
        <v>43701</v>
      </c>
      <c r="E3811" s="16" t="s">
        <v>1525</v>
      </c>
      <c r="F3811" s="66"/>
      <c r="G3811" s="17">
        <v>-146000</v>
      </c>
      <c r="H3811" s="18">
        <f t="shared" si="59"/>
        <v>-146000</v>
      </c>
    </row>
    <row r="3812" spans="2:8" s="13" customFormat="1" hidden="1" x14ac:dyDescent="0.15">
      <c r="B3812" s="15">
        <v>212009</v>
      </c>
      <c r="C3812" s="16" t="s">
        <v>2268</v>
      </c>
      <c r="D3812" s="26">
        <v>43701</v>
      </c>
      <c r="E3812" s="16" t="s">
        <v>1525</v>
      </c>
      <c r="F3812" s="66"/>
      <c r="G3812" s="17">
        <v>0</v>
      </c>
      <c r="H3812" s="18">
        <f t="shared" si="59"/>
        <v>0</v>
      </c>
    </row>
    <row r="3813" spans="2:8" s="13" customFormat="1" hidden="1" x14ac:dyDescent="0.15">
      <c r="B3813" s="15">
        <v>212010</v>
      </c>
      <c r="C3813" s="16" t="s">
        <v>2269</v>
      </c>
      <c r="D3813" s="26">
        <v>43701</v>
      </c>
      <c r="E3813" s="16" t="s">
        <v>1525</v>
      </c>
      <c r="F3813" s="66"/>
      <c r="G3813" s="17">
        <v>0</v>
      </c>
      <c r="H3813" s="18">
        <f t="shared" si="59"/>
        <v>0</v>
      </c>
    </row>
    <row r="3814" spans="2:8" s="13" customFormat="1" hidden="1" x14ac:dyDescent="0.15">
      <c r="B3814" s="15">
        <v>212011</v>
      </c>
      <c r="C3814" s="16" t="s">
        <v>2270</v>
      </c>
      <c r="D3814" s="26">
        <v>43701</v>
      </c>
      <c r="E3814" s="16" t="s">
        <v>1525</v>
      </c>
      <c r="F3814" s="66"/>
      <c r="G3814" s="17">
        <v>-6375000</v>
      </c>
      <c r="H3814" s="18">
        <f t="shared" si="59"/>
        <v>-6375000</v>
      </c>
    </row>
    <row r="3815" spans="2:8" s="13" customFormat="1" hidden="1" x14ac:dyDescent="0.15">
      <c r="B3815" s="15">
        <v>212012</v>
      </c>
      <c r="C3815" s="16" t="s">
        <v>2271</v>
      </c>
      <c r="D3815" s="26">
        <v>43701</v>
      </c>
      <c r="E3815" s="16" t="s">
        <v>1525</v>
      </c>
      <c r="F3815" s="66"/>
      <c r="G3815" s="17">
        <v>0</v>
      </c>
      <c r="H3815" s="18">
        <f t="shared" si="59"/>
        <v>0</v>
      </c>
    </row>
    <row r="3816" spans="2:8" s="13" customFormat="1" hidden="1" x14ac:dyDescent="0.15">
      <c r="B3816" s="15">
        <v>212013</v>
      </c>
      <c r="C3816" s="16" t="s">
        <v>2272</v>
      </c>
      <c r="D3816" s="26">
        <v>43701</v>
      </c>
      <c r="E3816" s="16" t="s">
        <v>1525</v>
      </c>
      <c r="F3816" s="66"/>
      <c r="G3816" s="17">
        <v>-250000</v>
      </c>
      <c r="H3816" s="18">
        <f t="shared" si="59"/>
        <v>-250000</v>
      </c>
    </row>
    <row r="3817" spans="2:8" s="13" customFormat="1" hidden="1" x14ac:dyDescent="0.15">
      <c r="B3817" s="15">
        <v>212014</v>
      </c>
      <c r="C3817" s="16" t="s">
        <v>2273</v>
      </c>
      <c r="D3817" s="26">
        <v>43701</v>
      </c>
      <c r="E3817" s="16" t="s">
        <v>1525</v>
      </c>
      <c r="F3817" s="66"/>
      <c r="G3817" s="17">
        <v>-413100</v>
      </c>
      <c r="H3817" s="18">
        <f t="shared" si="59"/>
        <v>-413100</v>
      </c>
    </row>
    <row r="3818" spans="2:8" s="13" customFormat="1" hidden="1" x14ac:dyDescent="0.15">
      <c r="B3818" s="15">
        <v>212015</v>
      </c>
      <c r="C3818" s="16" t="s">
        <v>1524</v>
      </c>
      <c r="D3818" s="26">
        <v>43701</v>
      </c>
      <c r="E3818" s="16" t="s">
        <v>1525</v>
      </c>
      <c r="F3818" s="66"/>
      <c r="G3818" s="17">
        <v>-14342626</v>
      </c>
      <c r="H3818" s="18">
        <f t="shared" si="59"/>
        <v>-14342626</v>
      </c>
    </row>
    <row r="3819" spans="2:8" s="13" customFormat="1" hidden="1" x14ac:dyDescent="0.15">
      <c r="B3819" s="15">
        <v>212016</v>
      </c>
      <c r="C3819" s="16" t="s">
        <v>2274</v>
      </c>
      <c r="D3819" s="26">
        <v>43701</v>
      </c>
      <c r="E3819" s="16" t="s">
        <v>1525</v>
      </c>
      <c r="F3819" s="66"/>
      <c r="G3819" s="17">
        <v>-18900000</v>
      </c>
      <c r="H3819" s="18">
        <f t="shared" si="59"/>
        <v>-18900000</v>
      </c>
    </row>
    <row r="3820" spans="2:8" s="13" customFormat="1" hidden="1" x14ac:dyDescent="0.15">
      <c r="B3820" s="15">
        <v>212017</v>
      </c>
      <c r="C3820" s="16" t="s">
        <v>2275</v>
      </c>
      <c r="D3820" s="26">
        <v>43701</v>
      </c>
      <c r="E3820" s="16" t="s">
        <v>1525</v>
      </c>
      <c r="F3820" s="66"/>
      <c r="G3820" s="17">
        <v>0</v>
      </c>
      <c r="H3820" s="18">
        <f t="shared" si="59"/>
        <v>0</v>
      </c>
    </row>
    <row r="3821" spans="2:8" s="13" customFormat="1" hidden="1" x14ac:dyDescent="0.15">
      <c r="B3821" s="15">
        <v>212018</v>
      </c>
      <c r="C3821" s="16" t="s">
        <v>2276</v>
      </c>
      <c r="D3821" s="26">
        <v>43701</v>
      </c>
      <c r="E3821" s="16" t="s">
        <v>1525</v>
      </c>
      <c r="F3821" s="66"/>
      <c r="G3821" s="17">
        <v>-3250000</v>
      </c>
      <c r="H3821" s="18">
        <f t="shared" si="59"/>
        <v>-3250000</v>
      </c>
    </row>
    <row r="3822" spans="2:8" s="13" customFormat="1" hidden="1" x14ac:dyDescent="0.15">
      <c r="B3822" s="15">
        <v>212019</v>
      </c>
      <c r="C3822" s="16" t="s">
        <v>2277</v>
      </c>
      <c r="D3822" s="26">
        <v>43701</v>
      </c>
      <c r="E3822" s="16" t="s">
        <v>1525</v>
      </c>
      <c r="F3822" s="66"/>
      <c r="G3822" s="17">
        <v>0</v>
      </c>
      <c r="H3822" s="18">
        <f t="shared" si="59"/>
        <v>0</v>
      </c>
    </row>
    <row r="3823" spans="2:8" s="13" customFormat="1" hidden="1" x14ac:dyDescent="0.15">
      <c r="B3823" s="15">
        <v>212020</v>
      </c>
      <c r="C3823" s="16" t="s">
        <v>2278</v>
      </c>
      <c r="D3823" s="26">
        <v>43701</v>
      </c>
      <c r="E3823" s="16" t="s">
        <v>1525</v>
      </c>
      <c r="F3823" s="66"/>
      <c r="G3823" s="17">
        <v>0</v>
      </c>
      <c r="H3823" s="18">
        <f t="shared" si="59"/>
        <v>0</v>
      </c>
    </row>
    <row r="3824" spans="2:8" s="13" customFormat="1" hidden="1" x14ac:dyDescent="0.15">
      <c r="B3824" s="15">
        <v>212021</v>
      </c>
      <c r="C3824" s="16" t="s">
        <v>2279</v>
      </c>
      <c r="D3824" s="26">
        <v>43701</v>
      </c>
      <c r="E3824" s="16" t="s">
        <v>1525</v>
      </c>
      <c r="F3824" s="66"/>
      <c r="G3824" s="17">
        <v>-4577000</v>
      </c>
      <c r="H3824" s="18">
        <f t="shared" si="59"/>
        <v>-4577000</v>
      </c>
    </row>
    <row r="3825" spans="2:8" s="13" customFormat="1" hidden="1" x14ac:dyDescent="0.15">
      <c r="B3825" s="15">
        <v>222001</v>
      </c>
      <c r="C3825" s="16" t="s">
        <v>108</v>
      </c>
      <c r="D3825" s="26">
        <v>43701</v>
      </c>
      <c r="E3825" s="16" t="s">
        <v>1526</v>
      </c>
      <c r="F3825" s="66">
        <v>1000000000</v>
      </c>
      <c r="G3825" s="17"/>
      <c r="H3825" s="18">
        <f t="shared" si="59"/>
        <v>1000000000</v>
      </c>
    </row>
    <row r="3826" spans="2:8" s="13" customFormat="1" hidden="1" x14ac:dyDescent="0.15">
      <c r="B3826" s="15">
        <v>311002</v>
      </c>
      <c r="C3826" s="16" t="s">
        <v>394</v>
      </c>
      <c r="D3826" s="26">
        <v>43701</v>
      </c>
      <c r="E3826" s="16" t="s">
        <v>1526</v>
      </c>
      <c r="F3826" s="66"/>
      <c r="G3826" s="17">
        <v>-1000000000</v>
      </c>
      <c r="H3826" s="18">
        <f t="shared" si="59"/>
        <v>-1000000000</v>
      </c>
    </row>
    <row r="3827" spans="2:8" s="13" customFormat="1" hidden="1" x14ac:dyDescent="0.15">
      <c r="B3827" s="15">
        <v>411003</v>
      </c>
      <c r="C3827" s="16" t="s">
        <v>120</v>
      </c>
      <c r="D3827" s="26">
        <v>43706</v>
      </c>
      <c r="E3827" s="16" t="s">
        <v>1595</v>
      </c>
      <c r="F3827" s="66">
        <v>7831319064.9738007</v>
      </c>
      <c r="G3827" s="17"/>
      <c r="H3827" s="18">
        <f t="shared" si="59"/>
        <v>7831319064.9738007</v>
      </c>
    </row>
    <row r="3828" spans="2:8" s="13" customFormat="1" hidden="1" x14ac:dyDescent="0.15">
      <c r="B3828" s="15">
        <v>411001</v>
      </c>
      <c r="C3828" s="16" t="s">
        <v>118</v>
      </c>
      <c r="D3828" s="26">
        <v>43706</v>
      </c>
      <c r="E3828" s="16" t="s">
        <v>1595</v>
      </c>
      <c r="F3828" s="66"/>
      <c r="G3828" s="17">
        <v>-453211194</v>
      </c>
      <c r="H3828" s="18">
        <f t="shared" si="59"/>
        <v>-453211194</v>
      </c>
    </row>
    <row r="3829" spans="2:8" s="13" customFormat="1" hidden="1" x14ac:dyDescent="0.15">
      <c r="B3829" s="15">
        <v>411003</v>
      </c>
      <c r="C3829" s="16" t="s">
        <v>120</v>
      </c>
      <c r="D3829" s="26">
        <v>43706</v>
      </c>
      <c r="E3829" s="16" t="s">
        <v>1595</v>
      </c>
      <c r="F3829" s="66"/>
      <c r="G3829" s="17">
        <v>-6537847802.0204601</v>
      </c>
      <c r="H3829" s="18">
        <f t="shared" si="59"/>
        <v>-6537847802.0204601</v>
      </c>
    </row>
    <row r="3830" spans="2:8" s="13" customFormat="1" hidden="1" x14ac:dyDescent="0.15">
      <c r="B3830" s="15">
        <v>411004</v>
      </c>
      <c r="C3830" s="16" t="s">
        <v>121</v>
      </c>
      <c r="D3830" s="26">
        <v>43706</v>
      </c>
      <c r="E3830" s="16" t="s">
        <v>1595</v>
      </c>
      <c r="F3830" s="66"/>
      <c r="G3830" s="17">
        <v>-838400000</v>
      </c>
      <c r="H3830" s="18">
        <f t="shared" si="59"/>
        <v>-838400000</v>
      </c>
    </row>
    <row r="3831" spans="2:8" s="13" customFormat="1" hidden="1" x14ac:dyDescent="0.15">
      <c r="B3831" s="15">
        <v>216002</v>
      </c>
      <c r="C3831" s="16" t="s">
        <v>102</v>
      </c>
      <c r="D3831" s="26">
        <v>43706</v>
      </c>
      <c r="E3831" s="16" t="s">
        <v>1595</v>
      </c>
      <c r="F3831" s="66"/>
      <c r="G3831" s="17">
        <v>-1860068.9533405299</v>
      </c>
      <c r="H3831" s="18">
        <f t="shared" si="59"/>
        <v>-1860068.9533405299</v>
      </c>
    </row>
    <row r="3832" spans="2:8" s="13" customFormat="1" hidden="1" x14ac:dyDescent="0.15">
      <c r="B3832" s="15">
        <v>311001</v>
      </c>
      <c r="C3832" s="16" t="s">
        <v>393</v>
      </c>
      <c r="D3832" s="26">
        <v>43706</v>
      </c>
      <c r="E3832" s="16" t="s">
        <v>1597</v>
      </c>
      <c r="F3832" s="66">
        <v>750000000</v>
      </c>
      <c r="G3832" s="17"/>
      <c r="H3832" s="18">
        <f t="shared" si="59"/>
        <v>750000000</v>
      </c>
    </row>
    <row r="3833" spans="2:8" s="13" customFormat="1" hidden="1" x14ac:dyDescent="0.15">
      <c r="B3833" s="15">
        <v>311001</v>
      </c>
      <c r="C3833" s="16" t="s">
        <v>393</v>
      </c>
      <c r="D3833" s="26">
        <v>43706</v>
      </c>
      <c r="E3833" s="16" t="s">
        <v>1597</v>
      </c>
      <c r="F3833" s="66"/>
      <c r="G3833" s="17">
        <v>-750000000</v>
      </c>
      <c r="H3833" s="18">
        <f t="shared" si="59"/>
        <v>-750000000</v>
      </c>
    </row>
    <row r="3834" spans="2:8" s="13" customFormat="1" hidden="1" x14ac:dyDescent="0.15">
      <c r="B3834" s="15">
        <v>311001</v>
      </c>
      <c r="C3834" s="16" t="s">
        <v>393</v>
      </c>
      <c r="D3834" s="26">
        <v>43706</v>
      </c>
      <c r="E3834" s="16" t="s">
        <v>1597</v>
      </c>
      <c r="F3834" s="66">
        <v>750000000</v>
      </c>
      <c r="G3834" s="17"/>
      <c r="H3834" s="18">
        <f t="shared" si="59"/>
        <v>750000000</v>
      </c>
    </row>
    <row r="3835" spans="2:8" s="13" customFormat="1" hidden="1" x14ac:dyDescent="0.15">
      <c r="B3835" s="15">
        <v>311005</v>
      </c>
      <c r="C3835" s="16" t="s">
        <v>885</v>
      </c>
      <c r="D3835" s="26">
        <v>43706</v>
      </c>
      <c r="E3835" s="16" t="s">
        <v>1597</v>
      </c>
      <c r="F3835" s="66"/>
      <c r="G3835" s="17">
        <v>-750000000</v>
      </c>
      <c r="H3835" s="18">
        <f t="shared" si="59"/>
        <v>-750000000</v>
      </c>
    </row>
    <row r="3836" spans="2:8" s="13" customFormat="1" hidden="1" x14ac:dyDescent="0.15">
      <c r="B3836" s="15">
        <v>811013</v>
      </c>
      <c r="C3836" s="16" t="s">
        <v>152</v>
      </c>
      <c r="D3836" s="26">
        <v>43707</v>
      </c>
      <c r="E3836" s="16" t="s">
        <v>2280</v>
      </c>
      <c r="F3836" s="66">
        <v>250000</v>
      </c>
      <c r="G3836" s="17"/>
      <c r="H3836" s="18">
        <f t="shared" si="59"/>
        <v>250000</v>
      </c>
    </row>
    <row r="3837" spans="2:8" s="13" customFormat="1" hidden="1" x14ac:dyDescent="0.15">
      <c r="B3837" s="15">
        <v>112003</v>
      </c>
      <c r="C3837" s="16" t="s">
        <v>11</v>
      </c>
      <c r="D3837" s="26">
        <v>43707</v>
      </c>
      <c r="E3837" s="16" t="s">
        <v>2280</v>
      </c>
      <c r="F3837" s="66"/>
      <c r="G3837" s="17">
        <v>-250000</v>
      </c>
      <c r="H3837" s="18">
        <f t="shared" si="59"/>
        <v>-250000</v>
      </c>
    </row>
    <row r="3838" spans="2:8" s="13" customFormat="1" hidden="1" x14ac:dyDescent="0.15">
      <c r="B3838" s="15">
        <v>112006</v>
      </c>
      <c r="C3838" s="16" t="s">
        <v>2281</v>
      </c>
      <c r="D3838" s="26">
        <v>43707</v>
      </c>
      <c r="E3838" s="16" t="s">
        <v>2282</v>
      </c>
      <c r="F3838" s="66">
        <v>5000000</v>
      </c>
      <c r="G3838" s="17"/>
      <c r="H3838" s="18">
        <f t="shared" si="59"/>
        <v>5000000</v>
      </c>
    </row>
    <row r="3839" spans="2:8" s="13" customFormat="1" hidden="1" x14ac:dyDescent="0.15">
      <c r="B3839" s="15">
        <v>112003</v>
      </c>
      <c r="C3839" s="16" t="s">
        <v>11</v>
      </c>
      <c r="D3839" s="26">
        <v>43707</v>
      </c>
      <c r="E3839" s="16" t="s">
        <v>2282</v>
      </c>
      <c r="F3839" s="66"/>
      <c r="G3839" s="17">
        <v>-5000000</v>
      </c>
      <c r="H3839" s="18">
        <f t="shared" si="59"/>
        <v>-5000000</v>
      </c>
    </row>
    <row r="3840" spans="2:8" s="13" customFormat="1" hidden="1" x14ac:dyDescent="0.15">
      <c r="B3840" s="15">
        <v>912004</v>
      </c>
      <c r="C3840" s="16" t="s">
        <v>205</v>
      </c>
      <c r="D3840" s="26">
        <v>43707</v>
      </c>
      <c r="E3840" s="16" t="s">
        <v>2283</v>
      </c>
      <c r="F3840" s="66">
        <v>5000</v>
      </c>
      <c r="G3840" s="17"/>
      <c r="H3840" s="18">
        <f t="shared" si="59"/>
        <v>5000</v>
      </c>
    </row>
    <row r="3841" spans="2:8" s="13" customFormat="1" hidden="1" x14ac:dyDescent="0.15">
      <c r="B3841" s="15">
        <v>112003</v>
      </c>
      <c r="C3841" s="16" t="s">
        <v>11</v>
      </c>
      <c r="D3841" s="26">
        <v>43707</v>
      </c>
      <c r="E3841" s="16" t="s">
        <v>2283</v>
      </c>
      <c r="F3841" s="66"/>
      <c r="G3841" s="17">
        <v>-5000</v>
      </c>
      <c r="H3841" s="18">
        <f t="shared" si="59"/>
        <v>-5000</v>
      </c>
    </row>
    <row r="3842" spans="2:8" s="13" customFormat="1" hidden="1" x14ac:dyDescent="0.15">
      <c r="B3842" s="15">
        <v>711011</v>
      </c>
      <c r="C3842" s="16" t="s">
        <v>150</v>
      </c>
      <c r="D3842" s="26">
        <v>43707</v>
      </c>
      <c r="E3842" s="16" t="s">
        <v>2284</v>
      </c>
      <c r="F3842" s="66">
        <v>4117100</v>
      </c>
      <c r="G3842" s="17"/>
      <c r="H3842" s="18">
        <f t="shared" si="59"/>
        <v>4117100</v>
      </c>
    </row>
    <row r="3843" spans="2:8" s="13" customFormat="1" hidden="1" x14ac:dyDescent="0.15">
      <c r="B3843" s="15">
        <v>112003</v>
      </c>
      <c r="C3843" s="16" t="s">
        <v>11</v>
      </c>
      <c r="D3843" s="26">
        <v>43707</v>
      </c>
      <c r="E3843" s="16" t="s">
        <v>2284</v>
      </c>
      <c r="F3843" s="66"/>
      <c r="G3843" s="17">
        <v>-4117100</v>
      </c>
      <c r="H3843" s="18">
        <f t="shared" si="59"/>
        <v>-4117100</v>
      </c>
    </row>
    <row r="3844" spans="2:8" s="13" customFormat="1" hidden="1" x14ac:dyDescent="0.15">
      <c r="B3844" s="15">
        <v>711034</v>
      </c>
      <c r="C3844" s="16" t="s">
        <v>183</v>
      </c>
      <c r="D3844" s="26">
        <v>43707</v>
      </c>
      <c r="E3844" s="16" t="s">
        <v>2285</v>
      </c>
      <c r="F3844" s="66">
        <v>26400000</v>
      </c>
      <c r="G3844" s="17"/>
      <c r="H3844" s="18">
        <f t="shared" si="59"/>
        <v>26400000</v>
      </c>
    </row>
    <row r="3845" spans="2:8" s="13" customFormat="1" hidden="1" x14ac:dyDescent="0.15">
      <c r="B3845" s="15">
        <v>112003</v>
      </c>
      <c r="C3845" s="16" t="s">
        <v>11</v>
      </c>
      <c r="D3845" s="26">
        <v>43707</v>
      </c>
      <c r="E3845" s="16" t="s">
        <v>2286</v>
      </c>
      <c r="F3845" s="66"/>
      <c r="G3845" s="17">
        <v>-26400000</v>
      </c>
      <c r="H3845" s="18">
        <f t="shared" si="59"/>
        <v>-26400000</v>
      </c>
    </row>
    <row r="3846" spans="2:8" s="13" customFormat="1" hidden="1" x14ac:dyDescent="0.15">
      <c r="B3846" s="15">
        <v>711001</v>
      </c>
      <c r="C3846" s="16" t="s">
        <v>175</v>
      </c>
      <c r="D3846" s="26">
        <v>43707</v>
      </c>
      <c r="E3846" s="16" t="s">
        <v>2287</v>
      </c>
      <c r="F3846" s="66">
        <v>6375000</v>
      </c>
      <c r="G3846" s="17"/>
      <c r="H3846" s="18">
        <f t="shared" si="59"/>
        <v>6375000</v>
      </c>
    </row>
    <row r="3847" spans="2:8" s="13" customFormat="1" hidden="1" x14ac:dyDescent="0.15">
      <c r="B3847" s="15">
        <v>112003</v>
      </c>
      <c r="C3847" s="16" t="s">
        <v>11</v>
      </c>
      <c r="D3847" s="26">
        <v>43707</v>
      </c>
      <c r="E3847" s="16" t="s">
        <v>2287</v>
      </c>
      <c r="F3847" s="66"/>
      <c r="G3847" s="17">
        <v>-6375000</v>
      </c>
      <c r="H3847" s="18">
        <f t="shared" si="59"/>
        <v>-6375000</v>
      </c>
    </row>
    <row r="3848" spans="2:8" s="13" customFormat="1" hidden="1" x14ac:dyDescent="0.15">
      <c r="B3848" s="15">
        <v>212016</v>
      </c>
      <c r="C3848" s="16" t="s">
        <v>2274</v>
      </c>
      <c r="D3848" s="26">
        <v>43707</v>
      </c>
      <c r="E3848" s="16" t="s">
        <v>2288</v>
      </c>
      <c r="F3848" s="66">
        <v>18900000</v>
      </c>
      <c r="G3848" s="17"/>
      <c r="H3848" s="18">
        <f t="shared" si="59"/>
        <v>18900000</v>
      </c>
    </row>
    <row r="3849" spans="2:8" s="13" customFormat="1" hidden="1" x14ac:dyDescent="0.15">
      <c r="B3849" s="15">
        <v>112003</v>
      </c>
      <c r="C3849" s="16" t="s">
        <v>11</v>
      </c>
      <c r="D3849" s="26">
        <v>43707</v>
      </c>
      <c r="E3849" s="16" t="s">
        <v>2288</v>
      </c>
      <c r="F3849" s="66"/>
      <c r="G3849" s="17">
        <v>-18900000</v>
      </c>
      <c r="H3849" s="18">
        <f t="shared" si="59"/>
        <v>-18900000</v>
      </c>
    </row>
    <row r="3850" spans="2:8" s="13" customFormat="1" hidden="1" x14ac:dyDescent="0.15">
      <c r="B3850" s="15">
        <v>212002</v>
      </c>
      <c r="C3850" s="16" t="s">
        <v>2261</v>
      </c>
      <c r="D3850" s="26">
        <v>43707</v>
      </c>
      <c r="E3850" s="16" t="s">
        <v>2289</v>
      </c>
      <c r="F3850" s="66">
        <v>35325400</v>
      </c>
      <c r="G3850" s="17"/>
      <c r="H3850" s="18">
        <f t="shared" si="59"/>
        <v>35325400</v>
      </c>
    </row>
    <row r="3851" spans="2:8" s="13" customFormat="1" hidden="1" x14ac:dyDescent="0.15">
      <c r="B3851" s="15">
        <v>112003</v>
      </c>
      <c r="C3851" s="16" t="s">
        <v>11</v>
      </c>
      <c r="D3851" s="26">
        <v>43707</v>
      </c>
      <c r="E3851" s="16" t="s">
        <v>2289</v>
      </c>
      <c r="F3851" s="66"/>
      <c r="G3851" s="17">
        <v>-35325400</v>
      </c>
      <c r="H3851" s="18">
        <f t="shared" si="59"/>
        <v>-35325400</v>
      </c>
    </row>
    <row r="3852" spans="2:8" s="13" customFormat="1" hidden="1" x14ac:dyDescent="0.15">
      <c r="B3852" s="15">
        <v>611026</v>
      </c>
      <c r="C3852" s="16" t="s">
        <v>164</v>
      </c>
      <c r="D3852" s="26">
        <v>43707</v>
      </c>
      <c r="E3852" s="16" t="s">
        <v>2290</v>
      </c>
      <c r="F3852" s="66">
        <v>646462</v>
      </c>
      <c r="G3852" s="17"/>
      <c r="H3852" s="18">
        <f t="shared" si="59"/>
        <v>646462</v>
      </c>
    </row>
    <row r="3853" spans="2:8" s="13" customFormat="1" hidden="1" x14ac:dyDescent="0.15">
      <c r="B3853" s="15">
        <v>112003</v>
      </c>
      <c r="C3853" s="16" t="s">
        <v>11</v>
      </c>
      <c r="D3853" s="26">
        <v>43707</v>
      </c>
      <c r="E3853" s="16" t="s">
        <v>2290</v>
      </c>
      <c r="F3853" s="66"/>
      <c r="G3853" s="17">
        <v>-646462</v>
      </c>
      <c r="H3853" s="18">
        <f t="shared" si="59"/>
        <v>-646462</v>
      </c>
    </row>
    <row r="3854" spans="2:8" s="13" customFormat="1" hidden="1" x14ac:dyDescent="0.15">
      <c r="B3854" s="15">
        <v>611026</v>
      </c>
      <c r="C3854" s="16" t="s">
        <v>164</v>
      </c>
      <c r="D3854" s="26">
        <v>43707</v>
      </c>
      <c r="E3854" s="16" t="s">
        <v>2290</v>
      </c>
      <c r="F3854" s="66">
        <v>878490</v>
      </c>
      <c r="G3854" s="17"/>
      <c r="H3854" s="18">
        <f t="shared" si="59"/>
        <v>878490</v>
      </c>
    </row>
    <row r="3855" spans="2:8" s="13" customFormat="1" hidden="1" x14ac:dyDescent="0.15">
      <c r="B3855" s="15">
        <v>112003</v>
      </c>
      <c r="C3855" s="16" t="s">
        <v>11</v>
      </c>
      <c r="D3855" s="26">
        <v>43707</v>
      </c>
      <c r="E3855" s="16" t="s">
        <v>2290</v>
      </c>
      <c r="F3855" s="66"/>
      <c r="G3855" s="17">
        <v>-878490</v>
      </c>
      <c r="H3855" s="18">
        <f t="shared" si="59"/>
        <v>-878490</v>
      </c>
    </row>
    <row r="3856" spans="2:8" s="13" customFormat="1" hidden="1" x14ac:dyDescent="0.15">
      <c r="B3856" s="15">
        <v>811013</v>
      </c>
      <c r="C3856" s="16" t="s">
        <v>152</v>
      </c>
      <c r="D3856" s="26">
        <v>43707</v>
      </c>
      <c r="E3856" s="16" t="s">
        <v>2291</v>
      </c>
      <c r="F3856" s="66">
        <v>416000</v>
      </c>
      <c r="G3856" s="17"/>
      <c r="H3856" s="18">
        <f t="shared" si="59"/>
        <v>416000</v>
      </c>
    </row>
    <row r="3857" spans="2:8" s="13" customFormat="1" hidden="1" x14ac:dyDescent="0.15">
      <c r="B3857" s="15">
        <v>112003</v>
      </c>
      <c r="C3857" s="16" t="s">
        <v>11</v>
      </c>
      <c r="D3857" s="26">
        <v>43707</v>
      </c>
      <c r="E3857" s="16" t="s">
        <v>2291</v>
      </c>
      <c r="F3857" s="66"/>
      <c r="G3857" s="17">
        <v>-416000</v>
      </c>
      <c r="H3857" s="18">
        <f t="shared" si="59"/>
        <v>-416000</v>
      </c>
    </row>
    <row r="3858" spans="2:8" s="13" customFormat="1" hidden="1" x14ac:dyDescent="0.15">
      <c r="B3858" s="15">
        <v>711034</v>
      </c>
      <c r="C3858" s="16" t="s">
        <v>183</v>
      </c>
      <c r="D3858" s="26">
        <v>43707</v>
      </c>
      <c r="E3858" s="16" t="s">
        <v>2292</v>
      </c>
      <c r="F3858" s="66">
        <v>146000</v>
      </c>
      <c r="G3858" s="17"/>
      <c r="H3858" s="18">
        <f t="shared" si="59"/>
        <v>146000</v>
      </c>
    </row>
    <row r="3859" spans="2:8" s="13" customFormat="1" hidden="1" x14ac:dyDescent="0.15">
      <c r="B3859" s="15">
        <v>112003</v>
      </c>
      <c r="C3859" s="16" t="s">
        <v>11</v>
      </c>
      <c r="D3859" s="26">
        <v>43707</v>
      </c>
      <c r="E3859" s="16" t="s">
        <v>2292</v>
      </c>
      <c r="F3859" s="66"/>
      <c r="G3859" s="17">
        <v>-146000</v>
      </c>
      <c r="H3859" s="18">
        <f t="shared" si="59"/>
        <v>-146000</v>
      </c>
    </row>
    <row r="3860" spans="2:8" s="13" customFormat="1" hidden="1" x14ac:dyDescent="0.15">
      <c r="B3860" s="15">
        <v>711034</v>
      </c>
      <c r="C3860" s="16" t="s">
        <v>183</v>
      </c>
      <c r="D3860" s="26">
        <v>43707</v>
      </c>
      <c r="E3860" s="16" t="s">
        <v>2293</v>
      </c>
      <c r="F3860" s="66">
        <v>413100</v>
      </c>
      <c r="G3860" s="17"/>
      <c r="H3860" s="18">
        <f t="shared" si="59"/>
        <v>413100</v>
      </c>
    </row>
    <row r="3861" spans="2:8" s="13" customFormat="1" hidden="1" x14ac:dyDescent="0.15">
      <c r="B3861" s="15">
        <v>112003</v>
      </c>
      <c r="C3861" s="16" t="s">
        <v>11</v>
      </c>
      <c r="D3861" s="26">
        <v>43707</v>
      </c>
      <c r="E3861" s="16" t="s">
        <v>2293</v>
      </c>
      <c r="F3861" s="66"/>
      <c r="G3861" s="17">
        <v>-413100</v>
      </c>
      <c r="H3861" s="18">
        <f t="shared" si="59"/>
        <v>-413100</v>
      </c>
    </row>
    <row r="3862" spans="2:8" s="13" customFormat="1" hidden="1" x14ac:dyDescent="0.15">
      <c r="B3862" s="15">
        <v>711011</v>
      </c>
      <c r="C3862" s="16" t="s">
        <v>150</v>
      </c>
      <c r="D3862" s="26">
        <v>43707</v>
      </c>
      <c r="E3862" s="16" t="s">
        <v>2294</v>
      </c>
      <c r="F3862" s="66">
        <v>1277000</v>
      </c>
      <c r="G3862" s="17"/>
      <c r="H3862" s="18">
        <f t="shared" si="59"/>
        <v>1277000</v>
      </c>
    </row>
    <row r="3863" spans="2:8" s="13" customFormat="1" hidden="1" x14ac:dyDescent="0.15">
      <c r="B3863" s="15">
        <v>112003</v>
      </c>
      <c r="C3863" s="16" t="s">
        <v>11</v>
      </c>
      <c r="D3863" s="26">
        <v>43707</v>
      </c>
      <c r="E3863" s="16" t="s">
        <v>2294</v>
      </c>
      <c r="F3863" s="66"/>
      <c r="G3863" s="17">
        <v>-1277000</v>
      </c>
      <c r="H3863" s="18">
        <f t="shared" si="59"/>
        <v>-1277000</v>
      </c>
    </row>
    <row r="3864" spans="2:8" s="13" customFormat="1" hidden="1" x14ac:dyDescent="0.15">
      <c r="B3864" s="15">
        <v>711001</v>
      </c>
      <c r="C3864" s="16" t="s">
        <v>175</v>
      </c>
      <c r="D3864" s="26">
        <v>43707</v>
      </c>
      <c r="E3864" s="16" t="s">
        <v>2295</v>
      </c>
      <c r="F3864" s="66">
        <v>2000000</v>
      </c>
      <c r="G3864" s="17"/>
      <c r="H3864" s="18">
        <f t="shared" si="59"/>
        <v>2000000</v>
      </c>
    </row>
    <row r="3865" spans="2:8" s="13" customFormat="1" hidden="1" x14ac:dyDescent="0.15">
      <c r="B3865" s="15">
        <v>112003</v>
      </c>
      <c r="C3865" s="16" t="s">
        <v>11</v>
      </c>
      <c r="D3865" s="26">
        <v>43707</v>
      </c>
      <c r="E3865" s="16" t="s">
        <v>2295</v>
      </c>
      <c r="F3865" s="66"/>
      <c r="G3865" s="17">
        <v>-2000000</v>
      </c>
      <c r="H3865" s="18">
        <f t="shared" si="59"/>
        <v>-2000000</v>
      </c>
    </row>
    <row r="3866" spans="2:8" s="13" customFormat="1" hidden="1" x14ac:dyDescent="0.15">
      <c r="B3866" s="15">
        <v>711001</v>
      </c>
      <c r="C3866" s="16" t="s">
        <v>175</v>
      </c>
      <c r="D3866" s="26">
        <v>43707</v>
      </c>
      <c r="E3866" s="16" t="s">
        <v>2296</v>
      </c>
      <c r="F3866" s="66">
        <v>9400000</v>
      </c>
      <c r="G3866" s="17"/>
      <c r="H3866" s="18">
        <f t="shared" si="59"/>
        <v>9400000</v>
      </c>
    </row>
    <row r="3867" spans="2:8" s="13" customFormat="1" hidden="1" x14ac:dyDescent="0.15">
      <c r="B3867" s="15">
        <v>112003</v>
      </c>
      <c r="C3867" s="16" t="s">
        <v>11</v>
      </c>
      <c r="D3867" s="26">
        <v>43707</v>
      </c>
      <c r="E3867" s="16" t="s">
        <v>2296</v>
      </c>
      <c r="F3867" s="66"/>
      <c r="G3867" s="17">
        <v>-9400000</v>
      </c>
      <c r="H3867" s="18">
        <f t="shared" si="59"/>
        <v>-9400000</v>
      </c>
    </row>
    <row r="3868" spans="2:8" s="13" customFormat="1" hidden="1" x14ac:dyDescent="0.15">
      <c r="B3868" s="15">
        <v>611019</v>
      </c>
      <c r="C3868" s="16" t="s">
        <v>158</v>
      </c>
      <c r="D3868" s="26">
        <v>43707</v>
      </c>
      <c r="E3868" s="16" t="s">
        <v>2297</v>
      </c>
      <c r="F3868" s="66">
        <v>4969600</v>
      </c>
      <c r="G3868" s="17"/>
      <c r="H3868" s="18">
        <f t="shared" si="59"/>
        <v>4969600</v>
      </c>
    </row>
    <row r="3869" spans="2:8" s="13" customFormat="1" hidden="1" x14ac:dyDescent="0.15">
      <c r="B3869" s="15">
        <v>112003</v>
      </c>
      <c r="C3869" s="16" t="s">
        <v>11</v>
      </c>
      <c r="D3869" s="26">
        <v>43707</v>
      </c>
      <c r="E3869" s="16" t="s">
        <v>2297</v>
      </c>
      <c r="F3869" s="66"/>
      <c r="G3869" s="17">
        <v>-4969600</v>
      </c>
      <c r="H3869" s="18">
        <f t="shared" si="59"/>
        <v>-4969600</v>
      </c>
    </row>
    <row r="3870" spans="2:8" s="13" customFormat="1" x14ac:dyDescent="0.15">
      <c r="B3870" s="15">
        <v>711012</v>
      </c>
      <c r="C3870" s="16" t="s">
        <v>151</v>
      </c>
      <c r="D3870" s="26">
        <v>43707</v>
      </c>
      <c r="E3870" s="16" t="s">
        <v>2298</v>
      </c>
      <c r="F3870" s="66">
        <v>3881200</v>
      </c>
      <c r="G3870" s="17"/>
      <c r="H3870" s="18">
        <f t="shared" si="59"/>
        <v>3881200</v>
      </c>
    </row>
    <row r="3871" spans="2:8" s="13" customFormat="1" hidden="1" x14ac:dyDescent="0.15">
      <c r="B3871" s="15">
        <v>112003</v>
      </c>
      <c r="C3871" s="16" t="s">
        <v>11</v>
      </c>
      <c r="D3871" s="26">
        <v>43707</v>
      </c>
      <c r="E3871" s="16" t="s">
        <v>2298</v>
      </c>
      <c r="F3871" s="66"/>
      <c r="G3871" s="17">
        <v>-3881200</v>
      </c>
      <c r="H3871" s="18">
        <f t="shared" si="59"/>
        <v>-3881200</v>
      </c>
    </row>
    <row r="3872" spans="2:8" s="13" customFormat="1" hidden="1" x14ac:dyDescent="0.15">
      <c r="B3872" s="15">
        <v>112003</v>
      </c>
      <c r="C3872" s="16" t="s">
        <v>11</v>
      </c>
      <c r="D3872" s="26">
        <v>43707</v>
      </c>
      <c r="E3872" s="16" t="s">
        <v>2299</v>
      </c>
      <c r="F3872" s="66">
        <v>250000000</v>
      </c>
      <c r="G3872" s="17"/>
      <c r="H3872" s="18">
        <f t="shared" ref="H3872:H3935" si="60">F3872+G3872</f>
        <v>250000000</v>
      </c>
    </row>
    <row r="3873" spans="2:8" s="13" customFormat="1" hidden="1" x14ac:dyDescent="0.15">
      <c r="B3873" s="15">
        <v>311002</v>
      </c>
      <c r="C3873" s="16" t="s">
        <v>394</v>
      </c>
      <c r="D3873" s="26">
        <v>43707</v>
      </c>
      <c r="E3873" s="16" t="s">
        <v>2299</v>
      </c>
      <c r="F3873" s="66"/>
      <c r="G3873" s="17">
        <v>-250000000</v>
      </c>
      <c r="H3873" s="18">
        <f t="shared" si="60"/>
        <v>-250000000</v>
      </c>
    </row>
    <row r="3874" spans="2:8" s="13" customFormat="1" hidden="1" x14ac:dyDescent="0.15">
      <c r="B3874" s="15">
        <v>811035</v>
      </c>
      <c r="C3874" s="16" t="s">
        <v>194</v>
      </c>
      <c r="D3874" s="26">
        <v>43707</v>
      </c>
      <c r="E3874" s="16" t="s">
        <v>2300</v>
      </c>
      <c r="F3874" s="66">
        <v>7953570</v>
      </c>
      <c r="G3874" s="17"/>
      <c r="H3874" s="18">
        <f t="shared" si="60"/>
        <v>7953570</v>
      </c>
    </row>
    <row r="3875" spans="2:8" s="13" customFormat="1" hidden="1" x14ac:dyDescent="0.15">
      <c r="B3875" s="15">
        <v>112003</v>
      </c>
      <c r="C3875" s="16" t="s">
        <v>11</v>
      </c>
      <c r="D3875" s="26">
        <v>43707</v>
      </c>
      <c r="E3875" s="16" t="s">
        <v>2300</v>
      </c>
      <c r="F3875" s="66"/>
      <c r="G3875" s="17">
        <v>-7953570</v>
      </c>
      <c r="H3875" s="18">
        <f t="shared" si="60"/>
        <v>-7953570</v>
      </c>
    </row>
    <row r="3876" spans="2:8" s="13" customFormat="1" hidden="1" x14ac:dyDescent="0.15">
      <c r="B3876" s="15">
        <v>711004</v>
      </c>
      <c r="C3876" s="16" t="s">
        <v>143</v>
      </c>
      <c r="D3876" s="26">
        <v>43707</v>
      </c>
      <c r="E3876" s="16" t="s">
        <v>2301</v>
      </c>
      <c r="F3876" s="66">
        <v>600000</v>
      </c>
      <c r="G3876" s="17"/>
      <c r="H3876" s="18">
        <f t="shared" si="60"/>
        <v>600000</v>
      </c>
    </row>
    <row r="3877" spans="2:8" s="13" customFormat="1" hidden="1" x14ac:dyDescent="0.15">
      <c r="B3877" s="15">
        <v>112003</v>
      </c>
      <c r="C3877" s="16" t="s">
        <v>11</v>
      </c>
      <c r="D3877" s="26">
        <v>43707</v>
      </c>
      <c r="E3877" s="16" t="s">
        <v>2301</v>
      </c>
      <c r="F3877" s="66"/>
      <c r="G3877" s="17">
        <v>-600000</v>
      </c>
      <c r="H3877" s="18">
        <f t="shared" si="60"/>
        <v>-600000</v>
      </c>
    </row>
    <row r="3878" spans="2:8" s="13" customFormat="1" hidden="1" x14ac:dyDescent="0.15">
      <c r="B3878" s="15">
        <v>711004</v>
      </c>
      <c r="C3878" s="16" t="s">
        <v>143</v>
      </c>
      <c r="D3878" s="26">
        <v>43707</v>
      </c>
      <c r="E3878" s="16" t="s">
        <v>2302</v>
      </c>
      <c r="F3878" s="66">
        <v>500000</v>
      </c>
      <c r="G3878" s="17"/>
      <c r="H3878" s="18">
        <f t="shared" si="60"/>
        <v>500000</v>
      </c>
    </row>
    <row r="3879" spans="2:8" s="13" customFormat="1" hidden="1" x14ac:dyDescent="0.15">
      <c r="B3879" s="15">
        <v>112003</v>
      </c>
      <c r="C3879" s="16" t="s">
        <v>11</v>
      </c>
      <c r="D3879" s="26">
        <v>43707</v>
      </c>
      <c r="E3879" s="16" t="s">
        <v>2302</v>
      </c>
      <c r="F3879" s="66"/>
      <c r="G3879" s="17">
        <v>-500000</v>
      </c>
      <c r="H3879" s="18">
        <f t="shared" si="60"/>
        <v>-500000</v>
      </c>
    </row>
    <row r="3880" spans="2:8" s="13" customFormat="1" hidden="1" x14ac:dyDescent="0.15">
      <c r="B3880" s="15">
        <v>711004</v>
      </c>
      <c r="C3880" s="16" t="s">
        <v>143</v>
      </c>
      <c r="D3880" s="26">
        <v>43707</v>
      </c>
      <c r="E3880" s="16" t="s">
        <v>2303</v>
      </c>
      <c r="F3880" s="66">
        <v>1000000</v>
      </c>
      <c r="G3880" s="17"/>
      <c r="H3880" s="18">
        <f t="shared" si="60"/>
        <v>1000000</v>
      </c>
    </row>
    <row r="3881" spans="2:8" s="13" customFormat="1" hidden="1" x14ac:dyDescent="0.15">
      <c r="B3881" s="15">
        <v>112003</v>
      </c>
      <c r="C3881" s="16" t="s">
        <v>11</v>
      </c>
      <c r="D3881" s="26">
        <v>43707</v>
      </c>
      <c r="E3881" s="16" t="s">
        <v>2303</v>
      </c>
      <c r="F3881" s="66"/>
      <c r="G3881" s="17">
        <v>-1000000</v>
      </c>
      <c r="H3881" s="18">
        <f t="shared" si="60"/>
        <v>-1000000</v>
      </c>
    </row>
    <row r="3882" spans="2:8" s="13" customFormat="1" hidden="1" x14ac:dyDescent="0.15">
      <c r="B3882" s="15">
        <v>711004</v>
      </c>
      <c r="C3882" s="16" t="s">
        <v>143</v>
      </c>
      <c r="D3882" s="26">
        <v>43707</v>
      </c>
      <c r="E3882" s="16" t="s">
        <v>2304</v>
      </c>
      <c r="F3882" s="66">
        <v>1200000</v>
      </c>
      <c r="G3882" s="17"/>
      <c r="H3882" s="18">
        <f t="shared" si="60"/>
        <v>1200000</v>
      </c>
    </row>
    <row r="3883" spans="2:8" s="13" customFormat="1" hidden="1" x14ac:dyDescent="0.15">
      <c r="B3883" s="15">
        <v>112003</v>
      </c>
      <c r="C3883" s="16" t="s">
        <v>11</v>
      </c>
      <c r="D3883" s="26">
        <v>43707</v>
      </c>
      <c r="E3883" s="16" t="s">
        <v>2304</v>
      </c>
      <c r="F3883" s="66"/>
      <c r="G3883" s="17">
        <v>-1200000</v>
      </c>
      <c r="H3883" s="18">
        <f t="shared" si="60"/>
        <v>-1200000</v>
      </c>
    </row>
    <row r="3884" spans="2:8" s="13" customFormat="1" hidden="1" x14ac:dyDescent="0.15">
      <c r="B3884" s="15">
        <v>711004</v>
      </c>
      <c r="C3884" s="16" t="s">
        <v>143</v>
      </c>
      <c r="D3884" s="26">
        <v>43707</v>
      </c>
      <c r="E3884" s="16" t="s">
        <v>2305</v>
      </c>
      <c r="F3884" s="66">
        <v>800000</v>
      </c>
      <c r="G3884" s="17"/>
      <c r="H3884" s="18">
        <f t="shared" si="60"/>
        <v>800000</v>
      </c>
    </row>
    <row r="3885" spans="2:8" s="13" customFormat="1" hidden="1" x14ac:dyDescent="0.15">
      <c r="B3885" s="15">
        <v>112003</v>
      </c>
      <c r="C3885" s="16" t="s">
        <v>11</v>
      </c>
      <c r="D3885" s="26">
        <v>43707</v>
      </c>
      <c r="E3885" s="16" t="s">
        <v>2305</v>
      </c>
      <c r="F3885" s="66"/>
      <c r="G3885" s="17">
        <v>-800000</v>
      </c>
      <c r="H3885" s="18">
        <f t="shared" si="60"/>
        <v>-800000</v>
      </c>
    </row>
    <row r="3886" spans="2:8" s="13" customFormat="1" hidden="1" x14ac:dyDescent="0.15">
      <c r="B3886" s="15">
        <v>711010</v>
      </c>
      <c r="C3886" s="16" t="s">
        <v>149</v>
      </c>
      <c r="D3886" s="26">
        <v>43707</v>
      </c>
      <c r="E3886" s="16" t="s">
        <v>2306</v>
      </c>
      <c r="F3886" s="66">
        <v>2571428</v>
      </c>
      <c r="G3886" s="17"/>
      <c r="H3886" s="18">
        <f t="shared" si="60"/>
        <v>2571428</v>
      </c>
    </row>
    <row r="3887" spans="2:8" s="13" customFormat="1" hidden="1" x14ac:dyDescent="0.15">
      <c r="B3887" s="15">
        <v>112003</v>
      </c>
      <c r="C3887" s="16" t="s">
        <v>11</v>
      </c>
      <c r="D3887" s="26">
        <v>43707</v>
      </c>
      <c r="E3887" s="16" t="s">
        <v>2306</v>
      </c>
      <c r="F3887" s="66"/>
      <c r="G3887" s="17">
        <v>-2571428</v>
      </c>
      <c r="H3887" s="18">
        <f t="shared" si="60"/>
        <v>-2571428</v>
      </c>
    </row>
    <row r="3888" spans="2:8" s="13" customFormat="1" hidden="1" x14ac:dyDescent="0.15">
      <c r="B3888" s="15">
        <v>811022</v>
      </c>
      <c r="C3888" s="16" t="s">
        <v>160</v>
      </c>
      <c r="D3888" s="26">
        <v>43707</v>
      </c>
      <c r="E3888" s="16" t="s">
        <v>2307</v>
      </c>
      <c r="F3888" s="66">
        <v>500000</v>
      </c>
      <c r="G3888" s="17"/>
      <c r="H3888" s="18">
        <f t="shared" si="60"/>
        <v>500000</v>
      </c>
    </row>
    <row r="3889" spans="2:8" s="13" customFormat="1" hidden="1" x14ac:dyDescent="0.15">
      <c r="B3889" s="15">
        <v>112003</v>
      </c>
      <c r="C3889" s="16" t="s">
        <v>11</v>
      </c>
      <c r="D3889" s="26">
        <v>43707</v>
      </c>
      <c r="E3889" s="16" t="s">
        <v>2307</v>
      </c>
      <c r="F3889" s="66"/>
      <c r="G3889" s="17">
        <v>-500000</v>
      </c>
      <c r="H3889" s="18">
        <f t="shared" si="60"/>
        <v>-500000</v>
      </c>
    </row>
    <row r="3890" spans="2:8" s="13" customFormat="1" hidden="1" x14ac:dyDescent="0.15">
      <c r="B3890" s="15">
        <v>912004</v>
      </c>
      <c r="C3890" s="16" t="s">
        <v>205</v>
      </c>
      <c r="D3890" s="26">
        <v>43707</v>
      </c>
      <c r="E3890" s="16" t="s">
        <v>2308</v>
      </c>
      <c r="F3890" s="66">
        <v>30000</v>
      </c>
      <c r="G3890" s="17"/>
      <c r="H3890" s="18">
        <f t="shared" si="60"/>
        <v>30000</v>
      </c>
    </row>
    <row r="3891" spans="2:8" s="13" customFormat="1" hidden="1" x14ac:dyDescent="0.15">
      <c r="B3891" s="15">
        <v>112003</v>
      </c>
      <c r="C3891" s="16" t="s">
        <v>11</v>
      </c>
      <c r="D3891" s="26">
        <v>43707</v>
      </c>
      <c r="E3891" s="16" t="s">
        <v>2308</v>
      </c>
      <c r="F3891" s="66"/>
      <c r="G3891" s="17">
        <v>-30000</v>
      </c>
      <c r="H3891" s="18">
        <f t="shared" si="60"/>
        <v>-30000</v>
      </c>
    </row>
    <row r="3892" spans="2:8" s="13" customFormat="1" hidden="1" x14ac:dyDescent="0.15">
      <c r="B3892" s="15">
        <v>912004</v>
      </c>
      <c r="C3892" s="16" t="s">
        <v>205</v>
      </c>
      <c r="D3892" s="26">
        <v>43707</v>
      </c>
      <c r="E3892" s="16" t="s">
        <v>2309</v>
      </c>
      <c r="F3892" s="66">
        <v>71185</v>
      </c>
      <c r="G3892" s="17"/>
      <c r="H3892" s="18">
        <f t="shared" si="60"/>
        <v>71185</v>
      </c>
    </row>
    <row r="3893" spans="2:8" s="13" customFormat="1" hidden="1" x14ac:dyDescent="0.15">
      <c r="B3893" s="15">
        <v>112004</v>
      </c>
      <c r="C3893" s="16" t="s">
        <v>402</v>
      </c>
      <c r="D3893" s="26">
        <v>43707</v>
      </c>
      <c r="E3893" s="16" t="s">
        <v>2309</v>
      </c>
      <c r="F3893" s="66"/>
      <c r="G3893" s="17">
        <v>-71185</v>
      </c>
      <c r="H3893" s="18">
        <f t="shared" si="60"/>
        <v>-71185</v>
      </c>
    </row>
    <row r="3894" spans="2:8" s="13" customFormat="1" hidden="1" x14ac:dyDescent="0.15">
      <c r="B3894" s="15">
        <v>711011</v>
      </c>
      <c r="C3894" s="16" t="s">
        <v>150</v>
      </c>
      <c r="D3894" s="26">
        <v>43707</v>
      </c>
      <c r="E3894" s="16" t="s">
        <v>2310</v>
      </c>
      <c r="F3894" s="66">
        <v>26587473</v>
      </c>
      <c r="G3894" s="17"/>
      <c r="H3894" s="18">
        <f t="shared" si="60"/>
        <v>26587473</v>
      </c>
    </row>
    <row r="3895" spans="2:8" s="13" customFormat="1" hidden="1" x14ac:dyDescent="0.15">
      <c r="B3895" s="15">
        <v>112001</v>
      </c>
      <c r="C3895" s="16" t="s">
        <v>9</v>
      </c>
      <c r="D3895" s="26">
        <v>43707</v>
      </c>
      <c r="E3895" s="16" t="s">
        <v>2310</v>
      </c>
      <c r="F3895" s="66"/>
      <c r="G3895" s="17">
        <v>-26587473</v>
      </c>
      <c r="H3895" s="18">
        <f t="shared" si="60"/>
        <v>-26587473</v>
      </c>
    </row>
    <row r="3896" spans="2:8" s="13" customFormat="1" hidden="1" x14ac:dyDescent="0.15">
      <c r="B3896" s="15">
        <v>711011</v>
      </c>
      <c r="C3896" s="16" t="s">
        <v>150</v>
      </c>
      <c r="D3896" s="26">
        <v>43707</v>
      </c>
      <c r="E3896" s="16" t="s">
        <v>2311</v>
      </c>
      <c r="F3896" s="66">
        <v>9874910</v>
      </c>
      <c r="G3896" s="17"/>
      <c r="H3896" s="18">
        <f t="shared" si="60"/>
        <v>9874910</v>
      </c>
    </row>
    <row r="3897" spans="2:8" s="13" customFormat="1" hidden="1" x14ac:dyDescent="0.15">
      <c r="B3897" s="15">
        <v>112001</v>
      </c>
      <c r="C3897" s="16" t="s">
        <v>9</v>
      </c>
      <c r="D3897" s="26">
        <v>43707</v>
      </c>
      <c r="E3897" s="16" t="s">
        <v>2311</v>
      </c>
      <c r="F3897" s="66"/>
      <c r="G3897" s="17">
        <v>-9874910</v>
      </c>
      <c r="H3897" s="18">
        <f t="shared" si="60"/>
        <v>-9874910</v>
      </c>
    </row>
    <row r="3898" spans="2:8" s="13" customFormat="1" hidden="1" x14ac:dyDescent="0.15">
      <c r="B3898" s="15">
        <v>611034</v>
      </c>
      <c r="C3898" s="16" t="s">
        <v>172</v>
      </c>
      <c r="D3898" s="26">
        <v>43707</v>
      </c>
      <c r="E3898" s="16" t="s">
        <v>2312</v>
      </c>
      <c r="F3898" s="66">
        <v>4822057</v>
      </c>
      <c r="G3898" s="17"/>
      <c r="H3898" s="18">
        <f t="shared" si="60"/>
        <v>4822057</v>
      </c>
    </row>
    <row r="3899" spans="2:8" s="13" customFormat="1" hidden="1" x14ac:dyDescent="0.15">
      <c r="B3899" s="15">
        <v>112001</v>
      </c>
      <c r="C3899" s="16" t="s">
        <v>9</v>
      </c>
      <c r="D3899" s="26">
        <v>43707</v>
      </c>
      <c r="E3899" s="16" t="s">
        <v>2312</v>
      </c>
      <c r="F3899" s="66"/>
      <c r="G3899" s="17">
        <v>-4822057</v>
      </c>
      <c r="H3899" s="18">
        <f t="shared" si="60"/>
        <v>-4822057</v>
      </c>
    </row>
    <row r="3900" spans="2:8" s="13" customFormat="1" hidden="1" x14ac:dyDescent="0.15">
      <c r="B3900" s="15">
        <v>611034</v>
      </c>
      <c r="C3900" s="16" t="s">
        <v>172</v>
      </c>
      <c r="D3900" s="26">
        <v>43707</v>
      </c>
      <c r="E3900" s="16" t="s">
        <v>2313</v>
      </c>
      <c r="F3900" s="66">
        <v>3072723</v>
      </c>
      <c r="G3900" s="17"/>
      <c r="H3900" s="18">
        <f t="shared" si="60"/>
        <v>3072723</v>
      </c>
    </row>
    <row r="3901" spans="2:8" s="13" customFormat="1" hidden="1" x14ac:dyDescent="0.15">
      <c r="B3901" s="15">
        <v>112001</v>
      </c>
      <c r="C3901" s="16" t="s">
        <v>9</v>
      </c>
      <c r="D3901" s="26">
        <v>43707</v>
      </c>
      <c r="E3901" s="16" t="s">
        <v>2313</v>
      </c>
      <c r="F3901" s="66"/>
      <c r="G3901" s="17">
        <v>-3072723</v>
      </c>
      <c r="H3901" s="18">
        <f t="shared" si="60"/>
        <v>-3072723</v>
      </c>
    </row>
    <row r="3902" spans="2:8" s="13" customFormat="1" hidden="1" x14ac:dyDescent="0.15">
      <c r="B3902" s="15">
        <v>611012</v>
      </c>
      <c r="C3902" s="16" t="s">
        <v>151</v>
      </c>
      <c r="D3902" s="26">
        <v>43707</v>
      </c>
      <c r="E3902" s="16" t="s">
        <v>2314</v>
      </c>
      <c r="F3902" s="66">
        <v>1035000</v>
      </c>
      <c r="G3902" s="17"/>
      <c r="H3902" s="18">
        <f t="shared" si="60"/>
        <v>1035000</v>
      </c>
    </row>
    <row r="3903" spans="2:8" s="13" customFormat="1" hidden="1" x14ac:dyDescent="0.15">
      <c r="B3903" s="15">
        <v>611002</v>
      </c>
      <c r="C3903" s="16" t="s">
        <v>141</v>
      </c>
      <c r="D3903" s="26">
        <v>43707</v>
      </c>
      <c r="E3903" s="16" t="s">
        <v>2315</v>
      </c>
      <c r="F3903" s="66">
        <v>2024284</v>
      </c>
      <c r="G3903" s="17"/>
      <c r="H3903" s="18">
        <f t="shared" si="60"/>
        <v>2024284</v>
      </c>
    </row>
    <row r="3904" spans="2:8" s="13" customFormat="1" hidden="1" x14ac:dyDescent="0.15">
      <c r="B3904" s="15">
        <v>611027</v>
      </c>
      <c r="C3904" s="16" t="s">
        <v>165</v>
      </c>
      <c r="D3904" s="26">
        <v>43707</v>
      </c>
      <c r="E3904" s="16" t="s">
        <v>2316</v>
      </c>
      <c r="F3904" s="66">
        <v>45000</v>
      </c>
      <c r="G3904" s="17"/>
      <c r="H3904" s="18">
        <f t="shared" si="60"/>
        <v>45000</v>
      </c>
    </row>
    <row r="3905" spans="2:8" s="13" customFormat="1" hidden="1" x14ac:dyDescent="0.15">
      <c r="B3905" s="15">
        <v>611013</v>
      </c>
      <c r="C3905" s="16" t="s">
        <v>152</v>
      </c>
      <c r="D3905" s="26">
        <v>43707</v>
      </c>
      <c r="E3905" s="16" t="s">
        <v>2317</v>
      </c>
      <c r="F3905" s="66">
        <v>70000</v>
      </c>
      <c r="G3905" s="17"/>
      <c r="H3905" s="18">
        <f t="shared" si="60"/>
        <v>70000</v>
      </c>
    </row>
    <row r="3906" spans="2:8" s="13" customFormat="1" hidden="1" x14ac:dyDescent="0.15">
      <c r="B3906" s="15">
        <v>112001</v>
      </c>
      <c r="C3906" s="16" t="s">
        <v>9</v>
      </c>
      <c r="D3906" s="26">
        <v>43707</v>
      </c>
      <c r="E3906" s="16" t="s">
        <v>1055</v>
      </c>
      <c r="F3906" s="66"/>
      <c r="G3906" s="17">
        <v>-3174284</v>
      </c>
      <c r="H3906" s="18">
        <f t="shared" si="60"/>
        <v>-3174284</v>
      </c>
    </row>
    <row r="3907" spans="2:8" s="13" customFormat="1" hidden="1" x14ac:dyDescent="0.15">
      <c r="B3907" s="15">
        <v>611004</v>
      </c>
      <c r="C3907" s="16" t="s">
        <v>143</v>
      </c>
      <c r="D3907" s="26">
        <v>43707</v>
      </c>
      <c r="E3907" s="16" t="s">
        <v>2318</v>
      </c>
      <c r="F3907" s="66">
        <v>900000</v>
      </c>
      <c r="G3907" s="17"/>
      <c r="H3907" s="18">
        <f t="shared" si="60"/>
        <v>900000</v>
      </c>
    </row>
    <row r="3908" spans="2:8" s="13" customFormat="1" hidden="1" x14ac:dyDescent="0.15">
      <c r="B3908" s="15">
        <v>112001</v>
      </c>
      <c r="C3908" s="16" t="s">
        <v>9</v>
      </c>
      <c r="D3908" s="26">
        <v>43707</v>
      </c>
      <c r="E3908" s="16" t="s">
        <v>2318</v>
      </c>
      <c r="F3908" s="66"/>
      <c r="G3908" s="17">
        <v>-900000</v>
      </c>
      <c r="H3908" s="18">
        <f t="shared" si="60"/>
        <v>-900000</v>
      </c>
    </row>
    <row r="3909" spans="2:8" s="13" customFormat="1" hidden="1" x14ac:dyDescent="0.15">
      <c r="B3909" s="15">
        <v>611005</v>
      </c>
      <c r="C3909" s="16" t="s">
        <v>144</v>
      </c>
      <c r="D3909" s="26">
        <v>43707</v>
      </c>
      <c r="E3909" s="16" t="s">
        <v>2319</v>
      </c>
      <c r="F3909" s="66">
        <v>3250000</v>
      </c>
      <c r="G3909" s="17"/>
      <c r="H3909" s="18">
        <f t="shared" si="60"/>
        <v>3250000</v>
      </c>
    </row>
    <row r="3910" spans="2:8" s="13" customFormat="1" hidden="1" x14ac:dyDescent="0.15">
      <c r="B3910" s="15">
        <v>112001</v>
      </c>
      <c r="C3910" s="16" t="s">
        <v>9</v>
      </c>
      <c r="D3910" s="26">
        <v>43707</v>
      </c>
      <c r="E3910" s="16" t="s">
        <v>2319</v>
      </c>
      <c r="F3910" s="66"/>
      <c r="G3910" s="17">
        <v>-3250000</v>
      </c>
      <c r="H3910" s="18">
        <f t="shared" si="60"/>
        <v>-3250000</v>
      </c>
    </row>
    <row r="3911" spans="2:8" s="13" customFormat="1" hidden="1" x14ac:dyDescent="0.15">
      <c r="B3911" s="15">
        <v>912004</v>
      </c>
      <c r="C3911" s="16" t="s">
        <v>205</v>
      </c>
      <c r="D3911" s="26">
        <v>43707</v>
      </c>
      <c r="E3911" s="16" t="s">
        <v>2320</v>
      </c>
      <c r="F3911" s="66">
        <v>12500</v>
      </c>
      <c r="G3911" s="17"/>
      <c r="H3911" s="18">
        <f t="shared" si="60"/>
        <v>12500</v>
      </c>
    </row>
    <row r="3912" spans="2:8" s="13" customFormat="1" hidden="1" x14ac:dyDescent="0.15">
      <c r="B3912" s="15">
        <v>112001</v>
      </c>
      <c r="C3912" s="16" t="s">
        <v>9</v>
      </c>
      <c r="D3912" s="26">
        <v>43707</v>
      </c>
      <c r="E3912" s="16" t="s">
        <v>2320</v>
      </c>
      <c r="F3912" s="66"/>
      <c r="G3912" s="17">
        <v>-12500</v>
      </c>
      <c r="H3912" s="18">
        <f t="shared" si="60"/>
        <v>-12500</v>
      </c>
    </row>
    <row r="3913" spans="2:8" s="13" customFormat="1" hidden="1" x14ac:dyDescent="0.15">
      <c r="B3913" s="15">
        <v>112001</v>
      </c>
      <c r="C3913" s="16" t="s">
        <v>9</v>
      </c>
      <c r="D3913" s="26">
        <v>43707</v>
      </c>
      <c r="E3913" s="16" t="s">
        <v>2321</v>
      </c>
      <c r="F3913" s="66">
        <v>364784.17</v>
      </c>
      <c r="G3913" s="17"/>
      <c r="H3913" s="18">
        <f t="shared" si="60"/>
        <v>364784.17</v>
      </c>
    </row>
    <row r="3914" spans="2:8" s="13" customFormat="1" hidden="1" x14ac:dyDescent="0.15">
      <c r="B3914" s="15">
        <v>911001</v>
      </c>
      <c r="C3914" s="16" t="s">
        <v>197</v>
      </c>
      <c r="D3914" s="26">
        <v>43707</v>
      </c>
      <c r="E3914" s="16" t="s">
        <v>2321</v>
      </c>
      <c r="F3914" s="66"/>
      <c r="G3914" s="17">
        <v>-364784.17</v>
      </c>
      <c r="H3914" s="18">
        <f t="shared" si="60"/>
        <v>-364784.17</v>
      </c>
    </row>
    <row r="3915" spans="2:8" s="13" customFormat="1" hidden="1" x14ac:dyDescent="0.15">
      <c r="B3915" s="15">
        <v>912005</v>
      </c>
      <c r="C3915" s="16" t="s">
        <v>206</v>
      </c>
      <c r="D3915" s="26">
        <v>43707</v>
      </c>
      <c r="E3915" s="16" t="s">
        <v>2322</v>
      </c>
      <c r="F3915" s="66">
        <v>72956.820000000007</v>
      </c>
      <c r="G3915" s="17"/>
      <c r="H3915" s="18">
        <f t="shared" si="60"/>
        <v>72956.820000000007</v>
      </c>
    </row>
    <row r="3916" spans="2:8" s="13" customFormat="1" hidden="1" x14ac:dyDescent="0.15">
      <c r="B3916" s="15">
        <v>112001</v>
      </c>
      <c r="C3916" s="16" t="s">
        <v>9</v>
      </c>
      <c r="D3916" s="26">
        <v>43707</v>
      </c>
      <c r="E3916" s="16" t="s">
        <v>2322</v>
      </c>
      <c r="F3916" s="66"/>
      <c r="G3916" s="17">
        <v>-72956.820000000007</v>
      </c>
      <c r="H3916" s="18">
        <f t="shared" si="60"/>
        <v>-72956.820000000007</v>
      </c>
    </row>
    <row r="3917" spans="2:8" s="13" customFormat="1" hidden="1" x14ac:dyDescent="0.15">
      <c r="B3917" s="15">
        <v>912004</v>
      </c>
      <c r="C3917" s="16" t="s">
        <v>205</v>
      </c>
      <c r="D3917" s="26">
        <v>43707</v>
      </c>
      <c r="E3917" s="16" t="s">
        <v>2320</v>
      </c>
      <c r="F3917" s="66">
        <v>25000</v>
      </c>
      <c r="G3917" s="17"/>
      <c r="H3917" s="18">
        <f t="shared" si="60"/>
        <v>25000</v>
      </c>
    </row>
    <row r="3918" spans="2:8" s="13" customFormat="1" hidden="1" x14ac:dyDescent="0.15">
      <c r="B3918" s="15">
        <v>112002</v>
      </c>
      <c r="C3918" s="16" t="s">
        <v>10</v>
      </c>
      <c r="D3918" s="26">
        <v>43707</v>
      </c>
      <c r="E3918" s="16" t="s">
        <v>2320</v>
      </c>
      <c r="F3918" s="66"/>
      <c r="G3918" s="17">
        <v>-25000</v>
      </c>
      <c r="H3918" s="18">
        <f t="shared" si="60"/>
        <v>-25000</v>
      </c>
    </row>
    <row r="3919" spans="2:8" s="13" customFormat="1" hidden="1" x14ac:dyDescent="0.15">
      <c r="B3919" s="15">
        <v>112002</v>
      </c>
      <c r="C3919" s="16" t="s">
        <v>10</v>
      </c>
      <c r="D3919" s="26">
        <v>43707</v>
      </c>
      <c r="E3919" s="16" t="s">
        <v>2323</v>
      </c>
      <c r="F3919" s="66">
        <v>2054.79</v>
      </c>
      <c r="G3919" s="17"/>
      <c r="H3919" s="18">
        <f t="shared" si="60"/>
        <v>2054.79</v>
      </c>
    </row>
    <row r="3920" spans="2:8" s="13" customFormat="1" hidden="1" x14ac:dyDescent="0.15">
      <c r="B3920" s="15">
        <v>911001</v>
      </c>
      <c r="C3920" s="16" t="s">
        <v>197</v>
      </c>
      <c r="D3920" s="26">
        <v>43707</v>
      </c>
      <c r="E3920" s="16" t="s">
        <v>2323</v>
      </c>
      <c r="F3920" s="66"/>
      <c r="G3920" s="17">
        <v>-2054.79</v>
      </c>
      <c r="H3920" s="18">
        <f t="shared" si="60"/>
        <v>-2054.79</v>
      </c>
    </row>
    <row r="3921" spans="2:8" s="13" customFormat="1" hidden="1" x14ac:dyDescent="0.15">
      <c r="B3921" s="15">
        <v>912005</v>
      </c>
      <c r="C3921" s="16" t="s">
        <v>206</v>
      </c>
      <c r="D3921" s="26">
        <v>43707</v>
      </c>
      <c r="E3921" s="16" t="s">
        <v>2324</v>
      </c>
      <c r="F3921" s="66">
        <v>410.96</v>
      </c>
      <c r="G3921" s="17"/>
      <c r="H3921" s="18">
        <f t="shared" si="60"/>
        <v>410.96</v>
      </c>
    </row>
    <row r="3922" spans="2:8" s="13" customFormat="1" hidden="1" x14ac:dyDescent="0.15">
      <c r="B3922" s="15">
        <v>112002</v>
      </c>
      <c r="C3922" s="16" t="s">
        <v>10</v>
      </c>
      <c r="D3922" s="26">
        <v>43707</v>
      </c>
      <c r="E3922" s="16" t="s">
        <v>2324</v>
      </c>
      <c r="F3922" s="66"/>
      <c r="G3922" s="17">
        <v>-410.96</v>
      </c>
      <c r="H3922" s="18">
        <f t="shared" si="60"/>
        <v>-410.96</v>
      </c>
    </row>
    <row r="3923" spans="2:8" s="13" customFormat="1" hidden="1" x14ac:dyDescent="0.15">
      <c r="B3923" s="15">
        <v>711021</v>
      </c>
      <c r="C3923" s="16" t="s">
        <v>159</v>
      </c>
      <c r="D3923" s="26">
        <v>43707</v>
      </c>
      <c r="E3923" s="16" t="s">
        <v>2325</v>
      </c>
      <c r="F3923" s="66">
        <v>6000</v>
      </c>
      <c r="G3923" s="17"/>
      <c r="H3923" s="18">
        <f t="shared" si="60"/>
        <v>6000</v>
      </c>
    </row>
    <row r="3924" spans="2:8" s="13" customFormat="1" hidden="1" x14ac:dyDescent="0.15">
      <c r="B3924" s="15">
        <v>112002</v>
      </c>
      <c r="C3924" s="16" t="s">
        <v>10</v>
      </c>
      <c r="D3924" s="26">
        <v>43707</v>
      </c>
      <c r="E3924" s="16" t="s">
        <v>2325</v>
      </c>
      <c r="F3924" s="66"/>
      <c r="G3924" s="17">
        <v>-6000</v>
      </c>
      <c r="H3924" s="18">
        <f t="shared" si="60"/>
        <v>-6000</v>
      </c>
    </row>
    <row r="3925" spans="2:8" s="13" customFormat="1" hidden="1" x14ac:dyDescent="0.15">
      <c r="B3925" s="15">
        <v>611035</v>
      </c>
      <c r="C3925" s="16" t="s">
        <v>173</v>
      </c>
      <c r="D3925" s="26">
        <v>43707</v>
      </c>
      <c r="E3925" s="16" t="s">
        <v>2326</v>
      </c>
      <c r="F3925" s="66">
        <v>97</v>
      </c>
      <c r="G3925" s="17"/>
      <c r="H3925" s="18">
        <f t="shared" si="60"/>
        <v>97</v>
      </c>
    </row>
    <row r="3926" spans="2:8" s="13" customFormat="1" hidden="1" x14ac:dyDescent="0.15">
      <c r="B3926" s="15">
        <v>112002</v>
      </c>
      <c r="C3926" s="16" t="s">
        <v>10</v>
      </c>
      <c r="D3926" s="26">
        <v>43707</v>
      </c>
      <c r="E3926" s="16" t="s">
        <v>2326</v>
      </c>
      <c r="F3926" s="66"/>
      <c r="G3926" s="17">
        <v>-97</v>
      </c>
      <c r="H3926" s="18">
        <f t="shared" si="60"/>
        <v>-97</v>
      </c>
    </row>
    <row r="3927" spans="2:8" s="13" customFormat="1" hidden="1" x14ac:dyDescent="0.15">
      <c r="B3927" s="15">
        <v>611035</v>
      </c>
      <c r="C3927" s="16" t="s">
        <v>173</v>
      </c>
      <c r="D3927" s="26">
        <v>43707</v>
      </c>
      <c r="E3927" s="16" t="s">
        <v>1219</v>
      </c>
      <c r="F3927" s="66">
        <v>80</v>
      </c>
      <c r="G3927" s="17"/>
      <c r="H3927" s="18">
        <f t="shared" si="60"/>
        <v>80</v>
      </c>
    </row>
    <row r="3928" spans="2:8" s="13" customFormat="1" hidden="1" x14ac:dyDescent="0.15">
      <c r="B3928" s="15">
        <v>112001</v>
      </c>
      <c r="C3928" s="16" t="s">
        <v>9</v>
      </c>
      <c r="D3928" s="26">
        <v>43707</v>
      </c>
      <c r="E3928" s="16" t="s">
        <v>1219</v>
      </c>
      <c r="F3928" s="66"/>
      <c r="G3928" s="17">
        <v>-80</v>
      </c>
      <c r="H3928" s="18">
        <f t="shared" si="60"/>
        <v>-80</v>
      </c>
    </row>
    <row r="3929" spans="2:8" s="13" customFormat="1" hidden="1" x14ac:dyDescent="0.15">
      <c r="B3929" s="15">
        <v>811029</v>
      </c>
      <c r="C3929" s="16" t="s">
        <v>167</v>
      </c>
      <c r="D3929" s="26">
        <v>43707</v>
      </c>
      <c r="E3929" s="16" t="s">
        <v>2327</v>
      </c>
      <c r="F3929" s="66">
        <v>0</v>
      </c>
      <c r="G3929" s="17"/>
      <c r="H3929" s="18">
        <f t="shared" si="60"/>
        <v>0</v>
      </c>
    </row>
    <row r="3930" spans="2:8" s="13" customFormat="1" hidden="1" x14ac:dyDescent="0.15">
      <c r="B3930" s="15">
        <v>811032</v>
      </c>
      <c r="C3930" s="16" t="s">
        <v>170</v>
      </c>
      <c r="D3930" s="26">
        <v>43707</v>
      </c>
      <c r="E3930" s="16" t="s">
        <v>2327</v>
      </c>
      <c r="F3930" s="66">
        <v>27303179.895833332</v>
      </c>
      <c r="G3930" s="17"/>
      <c r="H3930" s="18">
        <f t="shared" si="60"/>
        <v>27303179.895833332</v>
      </c>
    </row>
    <row r="3931" spans="2:8" s="13" customFormat="1" hidden="1" x14ac:dyDescent="0.15">
      <c r="B3931" s="15">
        <v>811033</v>
      </c>
      <c r="C3931" s="16" t="s">
        <v>171</v>
      </c>
      <c r="D3931" s="26">
        <v>43707</v>
      </c>
      <c r="E3931" s="16" t="s">
        <v>2327</v>
      </c>
      <c r="F3931" s="66">
        <v>7430395.833333333</v>
      </c>
      <c r="G3931" s="17"/>
      <c r="H3931" s="18">
        <f t="shared" si="60"/>
        <v>7430395.833333333</v>
      </c>
    </row>
    <row r="3932" spans="2:8" s="13" customFormat="1" hidden="1" x14ac:dyDescent="0.15">
      <c r="B3932" s="15">
        <v>611029</v>
      </c>
      <c r="C3932" s="16" t="s">
        <v>167</v>
      </c>
      <c r="D3932" s="26">
        <v>43707</v>
      </c>
      <c r="E3932" s="16" t="s">
        <v>2327</v>
      </c>
      <c r="F3932" s="66">
        <v>0</v>
      </c>
      <c r="G3932" s="17"/>
      <c r="H3932" s="18">
        <f t="shared" si="60"/>
        <v>0</v>
      </c>
    </row>
    <row r="3933" spans="2:8" s="13" customFormat="1" hidden="1" x14ac:dyDescent="0.15">
      <c r="B3933" s="15">
        <v>611030</v>
      </c>
      <c r="C3933" s="16" t="s">
        <v>168</v>
      </c>
      <c r="D3933" s="26">
        <v>43707</v>
      </c>
      <c r="E3933" s="16" t="s">
        <v>2327</v>
      </c>
      <c r="F3933" s="66">
        <v>4275125</v>
      </c>
      <c r="G3933" s="17"/>
      <c r="H3933" s="18">
        <f t="shared" si="60"/>
        <v>4275125</v>
      </c>
    </row>
    <row r="3934" spans="2:8" s="13" customFormat="1" hidden="1" x14ac:dyDescent="0.15">
      <c r="B3934" s="15">
        <v>611032</v>
      </c>
      <c r="C3934" s="16" t="s">
        <v>170</v>
      </c>
      <c r="D3934" s="26">
        <v>43707</v>
      </c>
      <c r="E3934" s="16" t="s">
        <v>2327</v>
      </c>
      <c r="F3934" s="66">
        <v>0</v>
      </c>
      <c r="G3934" s="17"/>
      <c r="H3934" s="18">
        <f t="shared" si="60"/>
        <v>0</v>
      </c>
    </row>
    <row r="3935" spans="2:8" s="13" customFormat="1" hidden="1" x14ac:dyDescent="0.15">
      <c r="B3935" s="15">
        <v>611033</v>
      </c>
      <c r="C3935" s="16" t="s">
        <v>171</v>
      </c>
      <c r="D3935" s="26">
        <v>43707</v>
      </c>
      <c r="E3935" s="16" t="s">
        <v>2327</v>
      </c>
      <c r="F3935" s="66">
        <v>2907196.9696969786</v>
      </c>
      <c r="G3935" s="17"/>
      <c r="H3935" s="18">
        <f t="shared" si="60"/>
        <v>2907196.9696969786</v>
      </c>
    </row>
    <row r="3936" spans="2:8" s="13" customFormat="1" hidden="1" x14ac:dyDescent="0.15">
      <c r="B3936" s="15">
        <v>171001</v>
      </c>
      <c r="C3936" s="16" t="s">
        <v>65</v>
      </c>
      <c r="D3936" s="26">
        <v>43707</v>
      </c>
      <c r="E3936" s="16" t="s">
        <v>2327</v>
      </c>
      <c r="F3936" s="66"/>
      <c r="G3936" s="17">
        <v>0</v>
      </c>
      <c r="H3936" s="18">
        <f t="shared" ref="H3936:H3999" si="61">F3936+G3936</f>
        <v>0</v>
      </c>
    </row>
    <row r="3937" spans="2:9" s="13" customFormat="1" hidden="1" x14ac:dyDescent="0.15">
      <c r="B3937" s="15">
        <v>173001</v>
      </c>
      <c r="C3937" s="16" t="s">
        <v>71</v>
      </c>
      <c r="D3937" s="26">
        <v>43707</v>
      </c>
      <c r="E3937" s="16" t="s">
        <v>2327</v>
      </c>
      <c r="F3937" s="66"/>
      <c r="G3937" s="17">
        <v>-27303179.895833332</v>
      </c>
      <c r="H3937" s="18">
        <f t="shared" si="61"/>
        <v>-27303179.895833332</v>
      </c>
    </row>
    <row r="3938" spans="2:9" s="13" customFormat="1" hidden="1" x14ac:dyDescent="0.15">
      <c r="B3938" s="15">
        <v>175001</v>
      </c>
      <c r="C3938" s="16" t="s">
        <v>75</v>
      </c>
      <c r="D3938" s="26">
        <v>43707</v>
      </c>
      <c r="E3938" s="16" t="s">
        <v>2327</v>
      </c>
      <c r="F3938" s="66"/>
      <c r="G3938" s="17">
        <v>-7430395.833333333</v>
      </c>
      <c r="H3938" s="18">
        <f t="shared" si="61"/>
        <v>-7430395.833333333</v>
      </c>
    </row>
    <row r="3939" spans="2:9" s="13" customFormat="1" hidden="1" x14ac:dyDescent="0.15">
      <c r="B3939" s="15">
        <v>171002</v>
      </c>
      <c r="C3939" s="16" t="s">
        <v>66</v>
      </c>
      <c r="D3939" s="26">
        <v>43707</v>
      </c>
      <c r="E3939" s="16" t="s">
        <v>2327</v>
      </c>
      <c r="F3939" s="66"/>
      <c r="G3939" s="17">
        <v>0</v>
      </c>
      <c r="H3939" s="18">
        <f t="shared" si="61"/>
        <v>0</v>
      </c>
    </row>
    <row r="3940" spans="2:9" s="13" customFormat="1" hidden="1" x14ac:dyDescent="0.15">
      <c r="B3940" s="15">
        <v>172002</v>
      </c>
      <c r="C3940" s="16" t="s">
        <v>69</v>
      </c>
      <c r="D3940" s="26">
        <v>43707</v>
      </c>
      <c r="E3940" s="16" t="s">
        <v>2327</v>
      </c>
      <c r="F3940" s="66"/>
      <c r="G3940" s="17">
        <v>-4275125</v>
      </c>
      <c r="H3940" s="18">
        <f t="shared" si="61"/>
        <v>-4275125</v>
      </c>
    </row>
    <row r="3941" spans="2:9" s="13" customFormat="1" hidden="1" x14ac:dyDescent="0.15">
      <c r="B3941" s="15">
        <v>173002</v>
      </c>
      <c r="C3941" s="16" t="s">
        <v>72</v>
      </c>
      <c r="D3941" s="26">
        <v>43707</v>
      </c>
      <c r="E3941" s="16" t="s">
        <v>2327</v>
      </c>
      <c r="F3941" s="66"/>
      <c r="G3941" s="17">
        <v>0</v>
      </c>
      <c r="H3941" s="18">
        <f t="shared" si="61"/>
        <v>0</v>
      </c>
    </row>
    <row r="3942" spans="2:9" s="13" customFormat="1" hidden="1" x14ac:dyDescent="0.15">
      <c r="B3942" s="15">
        <v>175002</v>
      </c>
      <c r="C3942" s="16" t="s">
        <v>76</v>
      </c>
      <c r="D3942" s="26">
        <v>43707</v>
      </c>
      <c r="E3942" s="16" t="s">
        <v>2327</v>
      </c>
      <c r="F3942" s="66"/>
      <c r="G3942" s="17">
        <v>-2907196.9696969786</v>
      </c>
      <c r="H3942" s="18">
        <f t="shared" si="61"/>
        <v>-2907196.9696969786</v>
      </c>
    </row>
    <row r="3943" spans="2:9" s="13" customFormat="1" hidden="1" x14ac:dyDescent="0.15">
      <c r="B3943" s="15">
        <v>611023</v>
      </c>
      <c r="C3943" s="16" t="s">
        <v>161</v>
      </c>
      <c r="D3943" s="26">
        <v>43707</v>
      </c>
      <c r="E3943" s="16" t="s">
        <v>384</v>
      </c>
      <c r="F3943" s="66">
        <v>16666666.666666666</v>
      </c>
      <c r="G3943" s="17"/>
      <c r="H3943" s="18">
        <f t="shared" si="61"/>
        <v>16666666.666666666</v>
      </c>
    </row>
    <row r="3944" spans="2:9" s="13" customFormat="1" hidden="1" x14ac:dyDescent="0.15">
      <c r="B3944" s="15">
        <v>142003</v>
      </c>
      <c r="C3944" s="16" t="s">
        <v>41</v>
      </c>
      <c r="D3944" s="26">
        <v>43707</v>
      </c>
      <c r="E3944" s="16" t="s">
        <v>384</v>
      </c>
      <c r="F3944" s="66"/>
      <c r="G3944" s="17">
        <v>-16666666.6666667</v>
      </c>
      <c r="H3944" s="18">
        <f t="shared" si="61"/>
        <v>-16666666.6666667</v>
      </c>
    </row>
    <row r="3945" spans="2:9" s="13" customFormat="1" hidden="1" x14ac:dyDescent="0.15">
      <c r="B3945" s="15">
        <v>141005</v>
      </c>
      <c r="C3945" s="16" t="s">
        <v>36</v>
      </c>
      <c r="D3945" s="26">
        <v>43707</v>
      </c>
      <c r="E3945" s="16" t="s">
        <v>2328</v>
      </c>
      <c r="F3945" s="66">
        <v>3211400</v>
      </c>
      <c r="G3945" s="17"/>
      <c r="H3945" s="18">
        <f t="shared" si="61"/>
        <v>3211400</v>
      </c>
    </row>
    <row r="3946" spans="2:9" s="13" customFormat="1" hidden="1" x14ac:dyDescent="0.15">
      <c r="B3946" s="15">
        <v>216002</v>
      </c>
      <c r="C3946" s="16" t="s">
        <v>102</v>
      </c>
      <c r="D3946" s="26">
        <v>43707</v>
      </c>
      <c r="E3946" s="16" t="s">
        <v>2328</v>
      </c>
      <c r="F3946" s="66"/>
      <c r="G3946" s="17">
        <v>-3211400</v>
      </c>
      <c r="H3946" s="18">
        <f t="shared" si="61"/>
        <v>-3211400</v>
      </c>
    </row>
    <row r="3947" spans="2:9" s="13" customFormat="1" hidden="1" x14ac:dyDescent="0.15">
      <c r="B3947" s="15">
        <v>112003</v>
      </c>
      <c r="C3947" s="16" t="s">
        <v>11</v>
      </c>
      <c r="D3947" s="26">
        <v>43710</v>
      </c>
      <c r="E3947" s="16" t="s">
        <v>2330</v>
      </c>
      <c r="F3947" s="66">
        <v>50000000</v>
      </c>
      <c r="G3947" s="17"/>
      <c r="H3947" s="18">
        <f t="shared" si="61"/>
        <v>50000000</v>
      </c>
      <c r="I3947" s="13" t="s">
        <v>397</v>
      </c>
    </row>
    <row r="3948" spans="2:9" s="13" customFormat="1" hidden="1" x14ac:dyDescent="0.15">
      <c r="B3948" s="15">
        <v>311002</v>
      </c>
      <c r="C3948" s="16" t="s">
        <v>394</v>
      </c>
      <c r="D3948" s="26">
        <v>43710</v>
      </c>
      <c r="E3948" s="16" t="s">
        <v>2330</v>
      </c>
      <c r="F3948" s="66"/>
      <c r="G3948" s="17">
        <v>-50000000</v>
      </c>
      <c r="H3948" s="18">
        <f t="shared" si="61"/>
        <v>-50000000</v>
      </c>
    </row>
    <row r="3949" spans="2:9" s="13" customFormat="1" hidden="1" x14ac:dyDescent="0.15">
      <c r="B3949" s="15">
        <v>112007</v>
      </c>
      <c r="C3949" s="16" t="s">
        <v>2329</v>
      </c>
      <c r="D3949" s="26">
        <v>43711</v>
      </c>
      <c r="E3949" s="16" t="s">
        <v>2331</v>
      </c>
      <c r="F3949" s="66">
        <v>1500000</v>
      </c>
      <c r="G3949" s="17"/>
      <c r="H3949" s="18">
        <f t="shared" si="61"/>
        <v>1500000</v>
      </c>
    </row>
    <row r="3950" spans="2:9" s="13" customFormat="1" hidden="1" x14ac:dyDescent="0.15">
      <c r="B3950" s="15">
        <v>112003</v>
      </c>
      <c r="C3950" s="16" t="s">
        <v>11</v>
      </c>
      <c r="D3950" s="26">
        <v>43711</v>
      </c>
      <c r="E3950" s="16" t="s">
        <v>2331</v>
      </c>
      <c r="F3950" s="66"/>
      <c r="G3950" s="17">
        <v>-1500000</v>
      </c>
      <c r="H3950" s="18">
        <f t="shared" si="61"/>
        <v>-1500000</v>
      </c>
    </row>
    <row r="3951" spans="2:9" s="13" customFormat="1" hidden="1" x14ac:dyDescent="0.15">
      <c r="B3951" s="15">
        <v>912004</v>
      </c>
      <c r="C3951" s="16" t="s">
        <v>205</v>
      </c>
      <c r="D3951" s="26">
        <v>43711</v>
      </c>
      <c r="E3951" s="16" t="s">
        <v>2320</v>
      </c>
      <c r="F3951" s="66">
        <v>3500</v>
      </c>
      <c r="G3951" s="17"/>
      <c r="H3951" s="18">
        <f t="shared" si="61"/>
        <v>3500</v>
      </c>
    </row>
    <row r="3952" spans="2:9" s="13" customFormat="1" hidden="1" x14ac:dyDescent="0.15">
      <c r="B3952" s="15">
        <v>112003</v>
      </c>
      <c r="C3952" s="16" t="s">
        <v>11</v>
      </c>
      <c r="D3952" s="26">
        <v>43711</v>
      </c>
      <c r="E3952" s="16" t="s">
        <v>2320</v>
      </c>
      <c r="F3952" s="66"/>
      <c r="G3952" s="17">
        <v>-3500</v>
      </c>
      <c r="H3952" s="18">
        <f t="shared" si="61"/>
        <v>-3500</v>
      </c>
    </row>
    <row r="3953" spans="2:8" s="13" customFormat="1" hidden="1" x14ac:dyDescent="0.15">
      <c r="B3953" s="15">
        <v>142001</v>
      </c>
      <c r="C3953" s="16" t="s">
        <v>39</v>
      </c>
      <c r="D3953" s="26">
        <v>43712</v>
      </c>
      <c r="E3953" s="16" t="s">
        <v>2332</v>
      </c>
      <c r="F3953" s="66">
        <v>10000000</v>
      </c>
      <c r="G3953" s="17"/>
      <c r="H3953" s="18">
        <f t="shared" si="61"/>
        <v>10000000</v>
      </c>
    </row>
    <row r="3954" spans="2:8" s="13" customFormat="1" hidden="1" x14ac:dyDescent="0.15">
      <c r="B3954" s="15">
        <v>112003</v>
      </c>
      <c r="C3954" s="16" t="s">
        <v>11</v>
      </c>
      <c r="D3954" s="26">
        <v>43712</v>
      </c>
      <c r="E3954" s="16" t="s">
        <v>2332</v>
      </c>
      <c r="F3954" s="66"/>
      <c r="G3954" s="17">
        <v>-10000000</v>
      </c>
      <c r="H3954" s="18">
        <f t="shared" si="61"/>
        <v>-10000000</v>
      </c>
    </row>
    <row r="3955" spans="2:8" s="13" customFormat="1" hidden="1" x14ac:dyDescent="0.15">
      <c r="B3955" s="15">
        <v>811010</v>
      </c>
      <c r="C3955" s="16" t="s">
        <v>149</v>
      </c>
      <c r="D3955" s="26">
        <v>43713</v>
      </c>
      <c r="E3955" s="16" t="s">
        <v>2333</v>
      </c>
      <c r="F3955" s="66">
        <v>7101298</v>
      </c>
      <c r="G3955" s="17"/>
      <c r="H3955" s="18">
        <f t="shared" si="61"/>
        <v>7101298</v>
      </c>
    </row>
    <row r="3956" spans="2:8" s="13" customFormat="1" hidden="1" x14ac:dyDescent="0.15">
      <c r="B3956" s="15">
        <v>711004</v>
      </c>
      <c r="C3956" s="16" t="s">
        <v>143</v>
      </c>
      <c r="D3956" s="26">
        <v>43713</v>
      </c>
      <c r="E3956" s="16" t="s">
        <v>2334</v>
      </c>
      <c r="F3956" s="66">
        <v>1473000</v>
      </c>
      <c r="G3956" s="17"/>
      <c r="H3956" s="18">
        <f t="shared" si="61"/>
        <v>1473000</v>
      </c>
    </row>
    <row r="3957" spans="2:8" s="13" customFormat="1" hidden="1" x14ac:dyDescent="0.15">
      <c r="B3957" s="15">
        <v>811012</v>
      </c>
      <c r="C3957" s="16" t="s">
        <v>151</v>
      </c>
      <c r="D3957" s="26">
        <v>43713</v>
      </c>
      <c r="E3957" s="16" t="s">
        <v>2335</v>
      </c>
      <c r="F3957" s="66">
        <v>640000</v>
      </c>
      <c r="G3957" s="17"/>
      <c r="H3957" s="18">
        <f t="shared" si="61"/>
        <v>640000</v>
      </c>
    </row>
    <row r="3958" spans="2:8" s="13" customFormat="1" hidden="1" x14ac:dyDescent="0.15">
      <c r="B3958" s="15">
        <v>811013</v>
      </c>
      <c r="C3958" s="16" t="s">
        <v>152</v>
      </c>
      <c r="D3958" s="26">
        <v>43713</v>
      </c>
      <c r="E3958" s="16" t="s">
        <v>2336</v>
      </c>
      <c r="F3958" s="66">
        <v>697000</v>
      </c>
      <c r="G3958" s="17"/>
      <c r="H3958" s="18">
        <f t="shared" si="61"/>
        <v>697000</v>
      </c>
    </row>
    <row r="3959" spans="2:8" s="13" customFormat="1" hidden="1" x14ac:dyDescent="0.15">
      <c r="B3959" s="15">
        <v>711034</v>
      </c>
      <c r="C3959" s="16" t="s">
        <v>183</v>
      </c>
      <c r="D3959" s="26">
        <v>43713</v>
      </c>
      <c r="E3959" s="16" t="s">
        <v>2337</v>
      </c>
      <c r="F3959" s="66">
        <v>55000</v>
      </c>
      <c r="G3959" s="17"/>
      <c r="H3959" s="18">
        <f t="shared" si="61"/>
        <v>55000</v>
      </c>
    </row>
    <row r="3960" spans="2:8" s="13" customFormat="1" hidden="1" x14ac:dyDescent="0.15">
      <c r="B3960" s="15">
        <v>811016</v>
      </c>
      <c r="C3960" s="16" t="s">
        <v>155</v>
      </c>
      <c r="D3960" s="26">
        <v>43713</v>
      </c>
      <c r="E3960" s="16" t="s">
        <v>2338</v>
      </c>
      <c r="F3960" s="66">
        <v>157500</v>
      </c>
      <c r="G3960" s="17"/>
      <c r="H3960" s="18">
        <f t="shared" si="61"/>
        <v>157500</v>
      </c>
    </row>
    <row r="3961" spans="2:8" s="13" customFormat="1" hidden="1" x14ac:dyDescent="0.15">
      <c r="B3961" s="15">
        <v>912004</v>
      </c>
      <c r="C3961" s="16" t="s">
        <v>205</v>
      </c>
      <c r="D3961" s="26">
        <v>43713</v>
      </c>
      <c r="E3961" s="16" t="s">
        <v>2339</v>
      </c>
      <c r="F3961" s="66">
        <v>2000</v>
      </c>
      <c r="G3961" s="17"/>
      <c r="H3961" s="18">
        <f t="shared" si="61"/>
        <v>2000</v>
      </c>
    </row>
    <row r="3962" spans="2:8" s="13" customFormat="1" hidden="1" x14ac:dyDescent="0.15">
      <c r="B3962" s="15">
        <v>112003</v>
      </c>
      <c r="C3962" s="16" t="s">
        <v>11</v>
      </c>
      <c r="D3962" s="26">
        <v>43713</v>
      </c>
      <c r="E3962" s="16" t="s">
        <v>417</v>
      </c>
      <c r="F3962" s="66"/>
      <c r="G3962" s="17">
        <v>-10125798</v>
      </c>
      <c r="H3962" s="18">
        <f t="shared" si="61"/>
        <v>-10125798</v>
      </c>
    </row>
    <row r="3963" spans="2:8" s="13" customFormat="1" hidden="1" x14ac:dyDescent="0.15">
      <c r="B3963" s="15">
        <v>112003</v>
      </c>
      <c r="C3963" s="16" t="s">
        <v>11</v>
      </c>
      <c r="D3963" s="26">
        <v>43713</v>
      </c>
      <c r="E3963" s="16" t="s">
        <v>2340</v>
      </c>
      <c r="F3963" s="66">
        <v>185151273</v>
      </c>
      <c r="G3963" s="17"/>
      <c r="H3963" s="18">
        <f t="shared" si="61"/>
        <v>185151273</v>
      </c>
    </row>
    <row r="3964" spans="2:8" s="13" customFormat="1" hidden="1" x14ac:dyDescent="0.15">
      <c r="B3964" s="15">
        <v>122002</v>
      </c>
      <c r="C3964" s="16" t="s">
        <v>2216</v>
      </c>
      <c r="D3964" s="26">
        <v>43713</v>
      </c>
      <c r="E3964" s="16" t="s">
        <v>2340</v>
      </c>
      <c r="F3964" s="66"/>
      <c r="G3964" s="17">
        <v>-185151273</v>
      </c>
      <c r="H3964" s="18">
        <f t="shared" si="61"/>
        <v>-185151273</v>
      </c>
    </row>
    <row r="3965" spans="2:8" s="13" customFormat="1" hidden="1" x14ac:dyDescent="0.15">
      <c r="B3965" s="15">
        <v>711011</v>
      </c>
      <c r="C3965" s="16" t="s">
        <v>150</v>
      </c>
      <c r="D3965" s="26">
        <v>43714</v>
      </c>
      <c r="E3965" s="16" t="s">
        <v>2341</v>
      </c>
      <c r="F3965" s="66">
        <v>4750000</v>
      </c>
      <c r="G3965" s="17"/>
      <c r="H3965" s="18">
        <f t="shared" si="61"/>
        <v>4750000</v>
      </c>
    </row>
    <row r="3966" spans="2:8" s="13" customFormat="1" hidden="1" x14ac:dyDescent="0.15">
      <c r="B3966" s="15">
        <v>112003</v>
      </c>
      <c r="C3966" s="16" t="s">
        <v>11</v>
      </c>
      <c r="D3966" s="26">
        <v>43714</v>
      </c>
      <c r="E3966" s="16" t="s">
        <v>2341</v>
      </c>
      <c r="F3966" s="66"/>
      <c r="G3966" s="17">
        <v>-4750000</v>
      </c>
      <c r="H3966" s="18">
        <f t="shared" si="61"/>
        <v>-4750000</v>
      </c>
    </row>
    <row r="3967" spans="2:8" s="13" customFormat="1" hidden="1" x14ac:dyDescent="0.15">
      <c r="B3967" s="15">
        <v>912004</v>
      </c>
      <c r="C3967" s="16" t="s">
        <v>205</v>
      </c>
      <c r="D3967" s="26">
        <v>43714</v>
      </c>
      <c r="E3967" s="16" t="s">
        <v>2320</v>
      </c>
      <c r="F3967" s="66">
        <v>3500</v>
      </c>
      <c r="G3967" s="17"/>
      <c r="H3967" s="18">
        <f t="shared" si="61"/>
        <v>3500</v>
      </c>
    </row>
    <row r="3968" spans="2:8" s="13" customFormat="1" hidden="1" x14ac:dyDescent="0.15">
      <c r="B3968" s="15">
        <v>112003</v>
      </c>
      <c r="C3968" s="16" t="s">
        <v>11</v>
      </c>
      <c r="D3968" s="26">
        <v>43714</v>
      </c>
      <c r="E3968" s="16" t="s">
        <v>2320</v>
      </c>
      <c r="F3968" s="66"/>
      <c r="G3968" s="17">
        <v>-3500</v>
      </c>
      <c r="H3968" s="18">
        <f t="shared" si="61"/>
        <v>-3500</v>
      </c>
    </row>
    <row r="3969" spans="2:8" s="13" customFormat="1" hidden="1" x14ac:dyDescent="0.15">
      <c r="B3969" s="15">
        <v>711011</v>
      </c>
      <c r="C3969" s="16" t="s">
        <v>150</v>
      </c>
      <c r="D3969" s="26">
        <v>43714</v>
      </c>
      <c r="E3969" s="16" t="s">
        <v>2342</v>
      </c>
      <c r="F3969" s="66">
        <v>1823800</v>
      </c>
      <c r="G3969" s="17"/>
      <c r="H3969" s="18">
        <f t="shared" si="61"/>
        <v>1823800</v>
      </c>
    </row>
    <row r="3970" spans="2:8" s="13" customFormat="1" hidden="1" x14ac:dyDescent="0.15">
      <c r="B3970" s="15">
        <v>112003</v>
      </c>
      <c r="C3970" s="16" t="s">
        <v>11</v>
      </c>
      <c r="D3970" s="26">
        <v>43714</v>
      </c>
      <c r="E3970" s="16" t="s">
        <v>2342</v>
      </c>
      <c r="F3970" s="66"/>
      <c r="G3970" s="17">
        <v>-1823800</v>
      </c>
      <c r="H3970" s="18">
        <f t="shared" si="61"/>
        <v>-1823800</v>
      </c>
    </row>
    <row r="3971" spans="2:8" s="13" customFormat="1" hidden="1" x14ac:dyDescent="0.15">
      <c r="B3971" s="15">
        <v>811012</v>
      </c>
      <c r="C3971" s="16" t="s">
        <v>151</v>
      </c>
      <c r="D3971" s="26">
        <v>43714</v>
      </c>
      <c r="E3971" s="16" t="s">
        <v>2343</v>
      </c>
      <c r="F3971" s="66">
        <v>1011400</v>
      </c>
      <c r="G3971" s="17"/>
      <c r="H3971" s="18">
        <f t="shared" si="61"/>
        <v>1011400</v>
      </c>
    </row>
    <row r="3972" spans="2:8" s="13" customFormat="1" hidden="1" x14ac:dyDescent="0.15">
      <c r="B3972" s="15">
        <v>112003</v>
      </c>
      <c r="C3972" s="16" t="s">
        <v>11</v>
      </c>
      <c r="D3972" s="26">
        <v>43714</v>
      </c>
      <c r="E3972" s="16" t="s">
        <v>2343</v>
      </c>
      <c r="F3972" s="66"/>
      <c r="G3972" s="17">
        <v>-1011400</v>
      </c>
      <c r="H3972" s="18">
        <f t="shared" si="61"/>
        <v>-1011400</v>
      </c>
    </row>
    <row r="3973" spans="2:8" s="13" customFormat="1" hidden="1" x14ac:dyDescent="0.15">
      <c r="B3973" s="15">
        <v>811016</v>
      </c>
      <c r="C3973" s="16" t="s">
        <v>155</v>
      </c>
      <c r="D3973" s="26">
        <v>43714</v>
      </c>
      <c r="E3973" s="16" t="s">
        <v>2344</v>
      </c>
      <c r="F3973" s="66">
        <v>650000</v>
      </c>
      <c r="G3973" s="17"/>
      <c r="H3973" s="18">
        <f t="shared" si="61"/>
        <v>650000</v>
      </c>
    </row>
    <row r="3974" spans="2:8" s="13" customFormat="1" hidden="1" x14ac:dyDescent="0.15">
      <c r="B3974" s="15">
        <v>112003</v>
      </c>
      <c r="C3974" s="16" t="s">
        <v>11</v>
      </c>
      <c r="D3974" s="26">
        <v>43714</v>
      </c>
      <c r="E3974" s="16" t="s">
        <v>2344</v>
      </c>
      <c r="F3974" s="66"/>
      <c r="G3974" s="17">
        <v>-650000</v>
      </c>
      <c r="H3974" s="18">
        <f t="shared" si="61"/>
        <v>-650000</v>
      </c>
    </row>
    <row r="3975" spans="2:8" s="13" customFormat="1" hidden="1" x14ac:dyDescent="0.15">
      <c r="B3975" s="15">
        <v>811013</v>
      </c>
      <c r="C3975" s="16" t="s">
        <v>152</v>
      </c>
      <c r="D3975" s="26">
        <v>43714</v>
      </c>
      <c r="E3975" s="16" t="s">
        <v>2345</v>
      </c>
      <c r="F3975" s="66">
        <v>8655000</v>
      </c>
      <c r="G3975" s="17"/>
      <c r="H3975" s="18">
        <f t="shared" si="61"/>
        <v>8655000</v>
      </c>
    </row>
    <row r="3976" spans="2:8" s="13" customFormat="1" hidden="1" x14ac:dyDescent="0.15">
      <c r="B3976" s="15">
        <v>112003</v>
      </c>
      <c r="C3976" s="16" t="s">
        <v>11</v>
      </c>
      <c r="D3976" s="26">
        <v>43714</v>
      </c>
      <c r="E3976" s="16" t="s">
        <v>2345</v>
      </c>
      <c r="F3976" s="66"/>
      <c r="G3976" s="17">
        <v>-8655000</v>
      </c>
      <c r="H3976" s="18">
        <f t="shared" si="61"/>
        <v>-8655000</v>
      </c>
    </row>
    <row r="3977" spans="2:8" s="13" customFormat="1" hidden="1" x14ac:dyDescent="0.15">
      <c r="B3977" s="15">
        <v>811012</v>
      </c>
      <c r="C3977" s="16" t="s">
        <v>151</v>
      </c>
      <c r="D3977" s="26">
        <v>43714</v>
      </c>
      <c r="E3977" s="16" t="s">
        <v>2346</v>
      </c>
      <c r="F3977" s="66">
        <v>313500</v>
      </c>
      <c r="G3977" s="17"/>
      <c r="H3977" s="18">
        <f t="shared" si="61"/>
        <v>313500</v>
      </c>
    </row>
    <row r="3978" spans="2:8" s="13" customFormat="1" hidden="1" x14ac:dyDescent="0.15">
      <c r="B3978" s="15">
        <v>112003</v>
      </c>
      <c r="C3978" s="16" t="s">
        <v>11</v>
      </c>
      <c r="D3978" s="26">
        <v>43714</v>
      </c>
      <c r="E3978" s="16" t="s">
        <v>2346</v>
      </c>
      <c r="F3978" s="66"/>
      <c r="G3978" s="17">
        <v>-313500</v>
      </c>
      <c r="H3978" s="18">
        <f t="shared" si="61"/>
        <v>-313500</v>
      </c>
    </row>
    <row r="3979" spans="2:8" s="13" customFormat="1" hidden="1" x14ac:dyDescent="0.15">
      <c r="B3979" s="15">
        <v>611034</v>
      </c>
      <c r="C3979" s="16" t="s">
        <v>172</v>
      </c>
      <c r="D3979" s="26">
        <v>43714</v>
      </c>
      <c r="E3979" s="16" t="s">
        <v>2347</v>
      </c>
      <c r="F3979" s="66">
        <v>5800000</v>
      </c>
      <c r="G3979" s="17"/>
      <c r="H3979" s="18">
        <f t="shared" si="61"/>
        <v>5800000</v>
      </c>
    </row>
    <row r="3980" spans="2:8" s="13" customFormat="1" hidden="1" x14ac:dyDescent="0.15">
      <c r="B3980" s="15">
        <v>112003</v>
      </c>
      <c r="C3980" s="16" t="s">
        <v>11</v>
      </c>
      <c r="D3980" s="26">
        <v>43714</v>
      </c>
      <c r="E3980" s="16" t="s">
        <v>2347</v>
      </c>
      <c r="F3980" s="66"/>
      <c r="G3980" s="17">
        <v>-5800000</v>
      </c>
      <c r="H3980" s="18">
        <f t="shared" si="61"/>
        <v>-5800000</v>
      </c>
    </row>
    <row r="3981" spans="2:8" s="13" customFormat="1" hidden="1" x14ac:dyDescent="0.15">
      <c r="B3981" s="15">
        <v>212001</v>
      </c>
      <c r="C3981" s="16" t="s">
        <v>2260</v>
      </c>
      <c r="D3981" s="26">
        <v>43714</v>
      </c>
      <c r="E3981" s="16" t="s">
        <v>2348</v>
      </c>
      <c r="F3981" s="66">
        <v>1950000</v>
      </c>
      <c r="G3981" s="17"/>
      <c r="H3981" s="18">
        <f t="shared" si="61"/>
        <v>1950000</v>
      </c>
    </row>
    <row r="3982" spans="2:8" s="13" customFormat="1" hidden="1" x14ac:dyDescent="0.15">
      <c r="B3982" s="15">
        <v>112003</v>
      </c>
      <c r="C3982" s="16" t="s">
        <v>11</v>
      </c>
      <c r="D3982" s="26">
        <v>43714</v>
      </c>
      <c r="E3982" s="16" t="s">
        <v>2348</v>
      </c>
      <c r="F3982" s="66"/>
      <c r="G3982" s="17">
        <v>-1950000</v>
      </c>
      <c r="H3982" s="18">
        <f t="shared" si="61"/>
        <v>-1950000</v>
      </c>
    </row>
    <row r="3983" spans="2:8" s="13" customFormat="1" hidden="1" x14ac:dyDescent="0.15">
      <c r="B3983" s="15">
        <v>212001</v>
      </c>
      <c r="C3983" s="16" t="s">
        <v>2260</v>
      </c>
      <c r="D3983" s="26">
        <v>43714</v>
      </c>
      <c r="E3983" s="16" t="s">
        <v>2349</v>
      </c>
      <c r="F3983" s="66">
        <v>5075000</v>
      </c>
      <c r="G3983" s="17"/>
      <c r="H3983" s="18">
        <f t="shared" si="61"/>
        <v>5075000</v>
      </c>
    </row>
    <row r="3984" spans="2:8" s="13" customFormat="1" hidden="1" x14ac:dyDescent="0.15">
      <c r="B3984" s="15">
        <v>112003</v>
      </c>
      <c r="C3984" s="16" t="s">
        <v>11</v>
      </c>
      <c r="D3984" s="26">
        <v>43714</v>
      </c>
      <c r="E3984" s="16" t="s">
        <v>2349</v>
      </c>
      <c r="F3984" s="66"/>
      <c r="G3984" s="17">
        <v>-5075000</v>
      </c>
      <c r="H3984" s="18">
        <f t="shared" si="61"/>
        <v>-5075000</v>
      </c>
    </row>
    <row r="3985" spans="2:8" s="13" customFormat="1" hidden="1" x14ac:dyDescent="0.15">
      <c r="B3985" s="15">
        <v>811016</v>
      </c>
      <c r="C3985" s="16" t="s">
        <v>155</v>
      </c>
      <c r="D3985" s="26">
        <v>43714</v>
      </c>
      <c r="E3985" s="16" t="s">
        <v>2350</v>
      </c>
      <c r="F3985" s="66">
        <v>2500000</v>
      </c>
      <c r="G3985" s="17"/>
      <c r="H3985" s="18">
        <f t="shared" si="61"/>
        <v>2500000</v>
      </c>
    </row>
    <row r="3986" spans="2:8" s="13" customFormat="1" hidden="1" x14ac:dyDescent="0.15">
      <c r="B3986" s="15">
        <v>112003</v>
      </c>
      <c r="C3986" s="16" t="s">
        <v>11</v>
      </c>
      <c r="D3986" s="26">
        <v>43714</v>
      </c>
      <c r="E3986" s="16" t="s">
        <v>2350</v>
      </c>
      <c r="F3986" s="66"/>
      <c r="G3986" s="17">
        <v>-2500000</v>
      </c>
      <c r="H3986" s="18">
        <f t="shared" si="61"/>
        <v>-2500000</v>
      </c>
    </row>
    <row r="3987" spans="2:8" s="13" customFormat="1" hidden="1" x14ac:dyDescent="0.15">
      <c r="B3987" s="15">
        <v>711034</v>
      </c>
      <c r="C3987" s="16" t="s">
        <v>183</v>
      </c>
      <c r="D3987" s="26">
        <v>43714</v>
      </c>
      <c r="E3987" s="16" t="s">
        <v>2351</v>
      </c>
      <c r="F3987" s="66">
        <v>914600</v>
      </c>
      <c r="G3987" s="17"/>
      <c r="H3987" s="18">
        <f t="shared" si="61"/>
        <v>914600</v>
      </c>
    </row>
    <row r="3988" spans="2:8" s="13" customFormat="1" hidden="1" x14ac:dyDescent="0.15">
      <c r="B3988" s="15">
        <v>112003</v>
      </c>
      <c r="C3988" s="16" t="s">
        <v>11</v>
      </c>
      <c r="D3988" s="26">
        <v>43714</v>
      </c>
      <c r="E3988" s="16" t="s">
        <v>2351</v>
      </c>
      <c r="F3988" s="66"/>
      <c r="G3988" s="17">
        <v>-914600</v>
      </c>
      <c r="H3988" s="18">
        <f t="shared" si="61"/>
        <v>-914600</v>
      </c>
    </row>
    <row r="3989" spans="2:8" s="13" customFormat="1" hidden="1" x14ac:dyDescent="0.15">
      <c r="B3989" s="15">
        <v>711011</v>
      </c>
      <c r="C3989" s="16" t="s">
        <v>150</v>
      </c>
      <c r="D3989" s="26">
        <v>43714</v>
      </c>
      <c r="E3989" s="16" t="s">
        <v>2352</v>
      </c>
      <c r="F3989" s="66">
        <v>7102734</v>
      </c>
      <c r="G3989" s="17"/>
      <c r="H3989" s="18">
        <f t="shared" si="61"/>
        <v>7102734</v>
      </c>
    </row>
    <row r="3990" spans="2:8" s="13" customFormat="1" hidden="1" x14ac:dyDescent="0.15">
      <c r="B3990" s="15">
        <v>112003</v>
      </c>
      <c r="C3990" s="16" t="s">
        <v>11</v>
      </c>
      <c r="D3990" s="26">
        <v>43714</v>
      </c>
      <c r="E3990" s="16" t="s">
        <v>2352</v>
      </c>
      <c r="F3990" s="66"/>
      <c r="G3990" s="17">
        <v>-7102734</v>
      </c>
      <c r="H3990" s="18">
        <f t="shared" si="61"/>
        <v>-7102734</v>
      </c>
    </row>
    <row r="3991" spans="2:8" s="13" customFormat="1" hidden="1" x14ac:dyDescent="0.15">
      <c r="B3991" s="15">
        <v>111002</v>
      </c>
      <c r="C3991" s="16" t="s">
        <v>2353</v>
      </c>
      <c r="D3991" s="26">
        <v>43714</v>
      </c>
      <c r="E3991" s="16" t="s">
        <v>2354</v>
      </c>
      <c r="F3991" s="66">
        <v>1000000</v>
      </c>
      <c r="G3991" s="17"/>
      <c r="H3991" s="18">
        <f t="shared" si="61"/>
        <v>1000000</v>
      </c>
    </row>
    <row r="3992" spans="2:8" s="13" customFormat="1" hidden="1" x14ac:dyDescent="0.15">
      <c r="B3992" s="15">
        <v>112003</v>
      </c>
      <c r="C3992" s="16" t="s">
        <v>11</v>
      </c>
      <c r="D3992" s="26">
        <v>43714</v>
      </c>
      <c r="E3992" s="16" t="s">
        <v>2354</v>
      </c>
      <c r="F3992" s="66"/>
      <c r="G3992" s="17">
        <v>-1000000</v>
      </c>
      <c r="H3992" s="18">
        <f t="shared" si="61"/>
        <v>-1000000</v>
      </c>
    </row>
    <row r="3993" spans="2:8" s="13" customFormat="1" hidden="1" x14ac:dyDescent="0.15">
      <c r="B3993" s="15">
        <v>811023</v>
      </c>
      <c r="C3993" s="16" t="s">
        <v>161</v>
      </c>
      <c r="D3993" s="26">
        <v>43714</v>
      </c>
      <c r="E3993" s="16" t="s">
        <v>2355</v>
      </c>
      <c r="F3993" s="66">
        <v>3000000</v>
      </c>
      <c r="G3993" s="17"/>
      <c r="H3993" s="18">
        <f t="shared" si="61"/>
        <v>3000000</v>
      </c>
    </row>
    <row r="3994" spans="2:8" s="13" customFormat="1" hidden="1" x14ac:dyDescent="0.15">
      <c r="B3994" s="15">
        <v>112003</v>
      </c>
      <c r="C3994" s="16" t="s">
        <v>11</v>
      </c>
      <c r="D3994" s="26">
        <v>43714</v>
      </c>
      <c r="E3994" s="16" t="s">
        <v>2355</v>
      </c>
      <c r="F3994" s="66"/>
      <c r="G3994" s="17">
        <v>-3000000</v>
      </c>
      <c r="H3994" s="18">
        <f t="shared" si="61"/>
        <v>-3000000</v>
      </c>
    </row>
    <row r="3995" spans="2:8" s="13" customFormat="1" hidden="1" x14ac:dyDescent="0.15">
      <c r="B3995" s="15">
        <v>611034</v>
      </c>
      <c r="C3995" s="16" t="s">
        <v>172</v>
      </c>
      <c r="D3995" s="26">
        <v>43714</v>
      </c>
      <c r="E3995" s="16" t="s">
        <v>2356</v>
      </c>
      <c r="F3995" s="66">
        <v>3920000</v>
      </c>
      <c r="G3995" s="17"/>
      <c r="H3995" s="18">
        <f t="shared" si="61"/>
        <v>3920000</v>
      </c>
    </row>
    <row r="3996" spans="2:8" s="13" customFormat="1" hidden="1" x14ac:dyDescent="0.15">
      <c r="B3996" s="15">
        <v>112003</v>
      </c>
      <c r="C3996" s="16" t="s">
        <v>11</v>
      </c>
      <c r="D3996" s="26">
        <v>43714</v>
      </c>
      <c r="E3996" s="16" t="s">
        <v>2356</v>
      </c>
      <c r="F3996" s="66"/>
      <c r="G3996" s="17">
        <v>-3920000</v>
      </c>
      <c r="H3996" s="18">
        <f t="shared" si="61"/>
        <v>-3920000</v>
      </c>
    </row>
    <row r="3997" spans="2:8" s="13" customFormat="1" hidden="1" x14ac:dyDescent="0.15">
      <c r="B3997" s="15">
        <v>711011</v>
      </c>
      <c r="C3997" s="16" t="s">
        <v>150</v>
      </c>
      <c r="D3997" s="26">
        <v>43714</v>
      </c>
      <c r="E3997" s="16" t="s">
        <v>2357</v>
      </c>
      <c r="F3997" s="66">
        <v>4546953</v>
      </c>
      <c r="G3997" s="17"/>
      <c r="H3997" s="18">
        <f t="shared" si="61"/>
        <v>4546953</v>
      </c>
    </row>
    <row r="3998" spans="2:8" s="13" customFormat="1" hidden="1" x14ac:dyDescent="0.15">
      <c r="B3998" s="15">
        <v>112003</v>
      </c>
      <c r="C3998" s="16" t="s">
        <v>11</v>
      </c>
      <c r="D3998" s="26">
        <v>43714</v>
      </c>
      <c r="E3998" s="16" t="s">
        <v>2357</v>
      </c>
      <c r="F3998" s="66"/>
      <c r="G3998" s="17">
        <v>-4546953</v>
      </c>
      <c r="H3998" s="18">
        <f t="shared" si="61"/>
        <v>-4546953</v>
      </c>
    </row>
    <row r="3999" spans="2:8" s="13" customFormat="1" hidden="1" x14ac:dyDescent="0.15">
      <c r="B3999" s="15">
        <v>811022</v>
      </c>
      <c r="C3999" s="16" t="s">
        <v>160</v>
      </c>
      <c r="D3999" s="26">
        <v>43714</v>
      </c>
      <c r="E3999" s="16" t="s">
        <v>2358</v>
      </c>
      <c r="F3999" s="66">
        <v>25353819</v>
      </c>
      <c r="G3999" s="17"/>
      <c r="H3999" s="18">
        <f t="shared" si="61"/>
        <v>25353819</v>
      </c>
    </row>
    <row r="4000" spans="2:8" s="13" customFormat="1" hidden="1" x14ac:dyDescent="0.15">
      <c r="B4000" s="15">
        <v>112003</v>
      </c>
      <c r="C4000" s="16" t="s">
        <v>11</v>
      </c>
      <c r="D4000" s="26">
        <v>43714</v>
      </c>
      <c r="E4000" s="16" t="s">
        <v>2358</v>
      </c>
      <c r="F4000" s="66"/>
      <c r="G4000" s="17">
        <v>-25353819</v>
      </c>
      <c r="H4000" s="18">
        <f t="shared" ref="H4000:H4063" si="62">F4000+G4000</f>
        <v>-25353819</v>
      </c>
    </row>
    <row r="4001" spans="2:9" s="13" customFormat="1" hidden="1" x14ac:dyDescent="0.15">
      <c r="B4001" s="15">
        <v>811013</v>
      </c>
      <c r="C4001" s="16" t="s">
        <v>152</v>
      </c>
      <c r="D4001" s="26">
        <v>43714</v>
      </c>
      <c r="E4001" s="16" t="s">
        <v>2359</v>
      </c>
      <c r="F4001" s="66">
        <v>699705</v>
      </c>
      <c r="G4001" s="17"/>
      <c r="H4001" s="18">
        <f t="shared" si="62"/>
        <v>699705</v>
      </c>
    </row>
    <row r="4002" spans="2:9" s="13" customFormat="1" hidden="1" x14ac:dyDescent="0.15">
      <c r="B4002" s="15">
        <v>112003</v>
      </c>
      <c r="C4002" s="16" t="s">
        <v>11</v>
      </c>
      <c r="D4002" s="26">
        <v>43714</v>
      </c>
      <c r="E4002" s="16" t="s">
        <v>2359</v>
      </c>
      <c r="F4002" s="66"/>
      <c r="G4002" s="17">
        <v>-699705</v>
      </c>
      <c r="H4002" s="18">
        <f t="shared" si="62"/>
        <v>-699705</v>
      </c>
    </row>
    <row r="4003" spans="2:9" s="13" customFormat="1" hidden="1" x14ac:dyDescent="0.15">
      <c r="B4003" s="15">
        <v>811010</v>
      </c>
      <c r="C4003" s="16" t="s">
        <v>149</v>
      </c>
      <c r="D4003" s="26">
        <v>43714</v>
      </c>
      <c r="E4003" s="16" t="s">
        <v>2360</v>
      </c>
      <c r="F4003" s="66">
        <v>3193370</v>
      </c>
      <c r="G4003" s="17"/>
      <c r="H4003" s="18">
        <f t="shared" si="62"/>
        <v>3193370</v>
      </c>
    </row>
    <row r="4004" spans="2:9" s="13" customFormat="1" hidden="1" x14ac:dyDescent="0.15">
      <c r="B4004" s="15">
        <v>112003</v>
      </c>
      <c r="C4004" s="16" t="s">
        <v>11</v>
      </c>
      <c r="D4004" s="26">
        <v>43714</v>
      </c>
      <c r="E4004" s="16" t="s">
        <v>2360</v>
      </c>
      <c r="F4004" s="66"/>
      <c r="G4004" s="17">
        <v>-3193370</v>
      </c>
      <c r="H4004" s="18">
        <f t="shared" si="62"/>
        <v>-3193370</v>
      </c>
    </row>
    <row r="4005" spans="2:9" s="13" customFormat="1" hidden="1" x14ac:dyDescent="0.15">
      <c r="B4005" s="15">
        <v>811013</v>
      </c>
      <c r="C4005" s="16" t="s">
        <v>152</v>
      </c>
      <c r="D4005" s="26">
        <v>43714</v>
      </c>
      <c r="E4005" s="16" t="s">
        <v>2359</v>
      </c>
      <c r="F4005" s="66">
        <v>291000</v>
      </c>
      <c r="G4005" s="17"/>
      <c r="H4005" s="18">
        <f t="shared" si="62"/>
        <v>291000</v>
      </c>
    </row>
    <row r="4006" spans="2:9" s="13" customFormat="1" hidden="1" x14ac:dyDescent="0.15">
      <c r="B4006" s="15">
        <v>112003</v>
      </c>
      <c r="C4006" s="16" t="s">
        <v>11</v>
      </c>
      <c r="D4006" s="26">
        <v>43714</v>
      </c>
      <c r="E4006" s="16" t="s">
        <v>2359</v>
      </c>
      <c r="F4006" s="66"/>
      <c r="G4006" s="17">
        <v>-291000</v>
      </c>
      <c r="H4006" s="18">
        <f t="shared" si="62"/>
        <v>-291000</v>
      </c>
    </row>
    <row r="4007" spans="2:9" s="13" customFormat="1" hidden="1" x14ac:dyDescent="0.15">
      <c r="B4007" s="15">
        <v>212001</v>
      </c>
      <c r="C4007" s="16" t="s">
        <v>2260</v>
      </c>
      <c r="D4007" s="26">
        <v>43714</v>
      </c>
      <c r="E4007" s="16" t="s">
        <v>2361</v>
      </c>
      <c r="F4007" s="66">
        <v>10800000</v>
      </c>
      <c r="G4007" s="17"/>
      <c r="H4007" s="18">
        <f t="shared" si="62"/>
        <v>10800000</v>
      </c>
    </row>
    <row r="4008" spans="2:9" s="13" customFormat="1" hidden="1" x14ac:dyDescent="0.15">
      <c r="B4008" s="15">
        <v>141005</v>
      </c>
      <c r="C4008" s="16" t="s">
        <v>36</v>
      </c>
      <c r="D4008" s="26">
        <v>43714</v>
      </c>
      <c r="E4008" s="16" t="s">
        <v>2361</v>
      </c>
      <c r="F4008" s="66">
        <v>1080000</v>
      </c>
      <c r="G4008" s="17"/>
      <c r="H4008" s="18">
        <f t="shared" si="62"/>
        <v>1080000</v>
      </c>
    </row>
    <row r="4009" spans="2:9" s="13" customFormat="1" hidden="1" x14ac:dyDescent="0.15">
      <c r="B4009" s="15">
        <v>112003</v>
      </c>
      <c r="C4009" s="16" t="s">
        <v>11</v>
      </c>
      <c r="D4009" s="26">
        <v>43714</v>
      </c>
      <c r="E4009" s="16" t="s">
        <v>2361</v>
      </c>
      <c r="F4009" s="66"/>
      <c r="G4009" s="17">
        <v>-11880000</v>
      </c>
      <c r="H4009" s="18">
        <f t="shared" si="62"/>
        <v>-11880000</v>
      </c>
    </row>
    <row r="4010" spans="2:9" s="13" customFormat="1" hidden="1" x14ac:dyDescent="0.15">
      <c r="B4010" s="15">
        <v>212001</v>
      </c>
      <c r="C4010" s="16" t="s">
        <v>2260</v>
      </c>
      <c r="D4010" s="26">
        <v>43714</v>
      </c>
      <c r="E4010" s="16" t="s">
        <v>2361</v>
      </c>
      <c r="F4010" s="66">
        <v>7200000</v>
      </c>
      <c r="G4010" s="17"/>
      <c r="H4010" s="18">
        <f t="shared" si="62"/>
        <v>7200000</v>
      </c>
      <c r="I4010" s="62"/>
    </row>
    <row r="4011" spans="2:9" s="13" customFormat="1" hidden="1" x14ac:dyDescent="0.15">
      <c r="B4011" s="15">
        <v>141005</v>
      </c>
      <c r="C4011" s="16" t="s">
        <v>36</v>
      </c>
      <c r="D4011" s="26">
        <v>43714</v>
      </c>
      <c r="E4011" s="16" t="s">
        <v>2361</v>
      </c>
      <c r="F4011" s="66">
        <v>720000</v>
      </c>
      <c r="G4011" s="17"/>
      <c r="H4011" s="18">
        <f t="shared" si="62"/>
        <v>720000</v>
      </c>
    </row>
    <row r="4012" spans="2:9" s="13" customFormat="1" hidden="1" x14ac:dyDescent="0.15">
      <c r="B4012" s="15">
        <v>112003</v>
      </c>
      <c r="C4012" s="16" t="s">
        <v>11</v>
      </c>
      <c r="D4012" s="26">
        <v>43714</v>
      </c>
      <c r="E4012" s="16" t="s">
        <v>2361</v>
      </c>
      <c r="F4012" s="66"/>
      <c r="G4012" s="17">
        <v>-7920000</v>
      </c>
      <c r="H4012" s="18">
        <f t="shared" si="62"/>
        <v>-7920000</v>
      </c>
    </row>
    <row r="4013" spans="2:9" s="13" customFormat="1" hidden="1" x14ac:dyDescent="0.15">
      <c r="B4013" s="15">
        <v>212001</v>
      </c>
      <c r="C4013" s="16" t="s">
        <v>2260</v>
      </c>
      <c r="D4013" s="26">
        <v>43714</v>
      </c>
      <c r="E4013" s="16" t="s">
        <v>2361</v>
      </c>
      <c r="F4013" s="66">
        <v>1536000</v>
      </c>
      <c r="G4013" s="17"/>
      <c r="H4013" s="18">
        <f t="shared" si="62"/>
        <v>1536000</v>
      </c>
    </row>
    <row r="4014" spans="2:9" s="13" customFormat="1" hidden="1" x14ac:dyDescent="0.15">
      <c r="B4014" s="15">
        <v>141005</v>
      </c>
      <c r="C4014" s="16" t="s">
        <v>36</v>
      </c>
      <c r="D4014" s="26">
        <v>43714</v>
      </c>
      <c r="E4014" s="16" t="s">
        <v>2361</v>
      </c>
      <c r="F4014" s="66">
        <v>153600</v>
      </c>
      <c r="G4014" s="17"/>
      <c r="H4014" s="18">
        <f t="shared" si="62"/>
        <v>153600</v>
      </c>
    </row>
    <row r="4015" spans="2:9" s="13" customFormat="1" hidden="1" x14ac:dyDescent="0.15">
      <c r="B4015" s="15">
        <v>112003</v>
      </c>
      <c r="C4015" s="16" t="s">
        <v>11</v>
      </c>
      <c r="D4015" s="26">
        <v>43714</v>
      </c>
      <c r="E4015" s="16" t="s">
        <v>2361</v>
      </c>
      <c r="F4015" s="66"/>
      <c r="G4015" s="17">
        <v>-1689600</v>
      </c>
      <c r="H4015" s="18">
        <f t="shared" si="62"/>
        <v>-1689600</v>
      </c>
    </row>
    <row r="4016" spans="2:9" s="13" customFormat="1" hidden="1" x14ac:dyDescent="0.15">
      <c r="B4016" s="15">
        <v>811010</v>
      </c>
      <c r="C4016" s="16" t="s">
        <v>149</v>
      </c>
      <c r="D4016" s="26">
        <v>43714</v>
      </c>
      <c r="E4016" s="16" t="s">
        <v>2362</v>
      </c>
      <c r="F4016" s="66">
        <v>5623718</v>
      </c>
      <c r="G4016" s="17"/>
      <c r="H4016" s="18">
        <f t="shared" si="62"/>
        <v>5623718</v>
      </c>
    </row>
    <row r="4017" spans="2:8" s="13" customFormat="1" hidden="1" x14ac:dyDescent="0.15">
      <c r="B4017" s="15">
        <v>811012</v>
      </c>
      <c r="C4017" s="16" t="s">
        <v>151</v>
      </c>
      <c r="D4017" s="26">
        <v>43714</v>
      </c>
      <c r="E4017" s="16" t="s">
        <v>2362</v>
      </c>
      <c r="F4017" s="66">
        <v>5623718</v>
      </c>
      <c r="G4017" s="17"/>
      <c r="H4017" s="18">
        <f t="shared" si="62"/>
        <v>5623718</v>
      </c>
    </row>
    <row r="4018" spans="2:8" s="13" customFormat="1" hidden="1" x14ac:dyDescent="0.15">
      <c r="B4018" s="15">
        <v>112003</v>
      </c>
      <c r="C4018" s="16" t="s">
        <v>11</v>
      </c>
      <c r="D4018" s="26">
        <v>43714</v>
      </c>
      <c r="E4018" s="16" t="s">
        <v>2362</v>
      </c>
      <c r="F4018" s="66"/>
      <c r="G4018" s="17">
        <v>-11247436</v>
      </c>
      <c r="H4018" s="18">
        <f t="shared" si="62"/>
        <v>-11247436</v>
      </c>
    </row>
    <row r="4019" spans="2:8" s="13" customFormat="1" hidden="1" x14ac:dyDescent="0.15">
      <c r="B4019" s="15">
        <v>212001</v>
      </c>
      <c r="C4019" s="16" t="s">
        <v>2260</v>
      </c>
      <c r="D4019" s="26">
        <v>43714</v>
      </c>
      <c r="E4019" s="16" t="s">
        <v>2361</v>
      </c>
      <c r="F4019" s="66">
        <v>35174000</v>
      </c>
      <c r="G4019" s="17"/>
      <c r="H4019" s="18">
        <f t="shared" si="62"/>
        <v>35174000</v>
      </c>
    </row>
    <row r="4020" spans="2:8" s="13" customFormat="1" hidden="1" x14ac:dyDescent="0.15">
      <c r="B4020" s="15">
        <v>141005</v>
      </c>
      <c r="C4020" s="16" t="s">
        <v>36</v>
      </c>
      <c r="D4020" s="26">
        <v>43714</v>
      </c>
      <c r="E4020" s="16" t="s">
        <v>2361</v>
      </c>
      <c r="F4020" s="66">
        <v>3517400</v>
      </c>
      <c r="G4020" s="17"/>
      <c r="H4020" s="18">
        <f t="shared" si="62"/>
        <v>3517400</v>
      </c>
    </row>
    <row r="4021" spans="2:8" s="13" customFormat="1" hidden="1" x14ac:dyDescent="0.15">
      <c r="B4021" s="15">
        <v>112003</v>
      </c>
      <c r="C4021" s="16" t="s">
        <v>11</v>
      </c>
      <c r="D4021" s="26">
        <v>43714</v>
      </c>
      <c r="E4021" s="16" t="s">
        <v>2361</v>
      </c>
      <c r="F4021" s="66"/>
      <c r="G4021" s="17">
        <v>-38691400</v>
      </c>
      <c r="H4021" s="18">
        <f t="shared" si="62"/>
        <v>-38691400</v>
      </c>
    </row>
    <row r="4022" spans="2:8" s="13" customFormat="1" hidden="1" x14ac:dyDescent="0.15">
      <c r="B4022" s="15">
        <v>711034</v>
      </c>
      <c r="C4022" s="16" t="s">
        <v>183</v>
      </c>
      <c r="D4022" s="26">
        <v>43714</v>
      </c>
      <c r="E4022" s="16" t="s">
        <v>2363</v>
      </c>
      <c r="F4022" s="66">
        <v>730000</v>
      </c>
      <c r="G4022" s="17"/>
      <c r="H4022" s="18">
        <f t="shared" si="62"/>
        <v>730000</v>
      </c>
    </row>
    <row r="4023" spans="2:8" s="13" customFormat="1" hidden="1" x14ac:dyDescent="0.15">
      <c r="B4023" s="15">
        <v>112003</v>
      </c>
      <c r="C4023" s="16" t="s">
        <v>11</v>
      </c>
      <c r="D4023" s="26">
        <v>43714</v>
      </c>
      <c r="E4023" s="16" t="s">
        <v>2363</v>
      </c>
      <c r="F4023" s="66"/>
      <c r="G4023" s="17">
        <v>-730000</v>
      </c>
      <c r="H4023" s="18">
        <f t="shared" si="62"/>
        <v>-730000</v>
      </c>
    </row>
    <row r="4024" spans="2:8" s="13" customFormat="1" hidden="1" x14ac:dyDescent="0.15">
      <c r="B4024" s="15">
        <v>811003</v>
      </c>
      <c r="C4024" s="16" t="s">
        <v>188</v>
      </c>
      <c r="D4024" s="26">
        <v>43714</v>
      </c>
      <c r="E4024" s="16" t="s">
        <v>2364</v>
      </c>
      <c r="F4024" s="66">
        <v>153350</v>
      </c>
      <c r="G4024" s="17"/>
      <c r="H4024" s="18">
        <f t="shared" si="62"/>
        <v>153350</v>
      </c>
    </row>
    <row r="4025" spans="2:8" s="13" customFormat="1" hidden="1" x14ac:dyDescent="0.15">
      <c r="B4025" s="15">
        <v>112003</v>
      </c>
      <c r="C4025" s="16" t="s">
        <v>11</v>
      </c>
      <c r="D4025" s="26">
        <v>43714</v>
      </c>
      <c r="E4025" s="16" t="s">
        <v>2364</v>
      </c>
      <c r="F4025" s="66"/>
      <c r="G4025" s="17">
        <v>-153350</v>
      </c>
      <c r="H4025" s="18">
        <f t="shared" si="62"/>
        <v>-153350</v>
      </c>
    </row>
    <row r="4026" spans="2:8" s="13" customFormat="1" hidden="1" x14ac:dyDescent="0.15">
      <c r="B4026" s="15">
        <v>811013</v>
      </c>
      <c r="C4026" s="16" t="s">
        <v>152</v>
      </c>
      <c r="D4026" s="26">
        <v>43714</v>
      </c>
      <c r="E4026" s="16" t="s">
        <v>2280</v>
      </c>
      <c r="F4026" s="66">
        <v>113000</v>
      </c>
      <c r="G4026" s="17"/>
      <c r="H4026" s="18">
        <f t="shared" si="62"/>
        <v>113000</v>
      </c>
    </row>
    <row r="4027" spans="2:8" s="13" customFormat="1" hidden="1" x14ac:dyDescent="0.15">
      <c r="B4027" s="15">
        <v>112003</v>
      </c>
      <c r="C4027" s="16" t="s">
        <v>11</v>
      </c>
      <c r="D4027" s="26">
        <v>43714</v>
      </c>
      <c r="E4027" s="16" t="s">
        <v>2280</v>
      </c>
      <c r="F4027" s="66"/>
      <c r="G4027" s="17">
        <v>-113000</v>
      </c>
      <c r="H4027" s="18">
        <f t="shared" si="62"/>
        <v>-113000</v>
      </c>
    </row>
    <row r="4028" spans="2:8" s="13" customFormat="1" hidden="1" x14ac:dyDescent="0.15">
      <c r="B4028" s="15">
        <v>112003</v>
      </c>
      <c r="C4028" s="16" t="s">
        <v>11</v>
      </c>
      <c r="D4028" s="26">
        <v>43714</v>
      </c>
      <c r="E4028" s="16" t="s">
        <v>902</v>
      </c>
      <c r="F4028" s="66">
        <v>1600000</v>
      </c>
      <c r="G4028" s="17"/>
      <c r="H4028" s="18">
        <f t="shared" si="62"/>
        <v>1600000</v>
      </c>
    </row>
    <row r="4029" spans="2:8" s="13" customFormat="1" hidden="1" x14ac:dyDescent="0.15">
      <c r="B4029" s="15">
        <v>143001</v>
      </c>
      <c r="C4029" s="16" t="s">
        <v>941</v>
      </c>
      <c r="D4029" s="26">
        <v>43714</v>
      </c>
      <c r="E4029" s="16" t="s">
        <v>902</v>
      </c>
      <c r="F4029" s="66"/>
      <c r="G4029" s="17">
        <v>-1600000</v>
      </c>
      <c r="H4029" s="18">
        <f t="shared" si="62"/>
        <v>-1600000</v>
      </c>
    </row>
    <row r="4030" spans="2:8" s="13" customFormat="1" hidden="1" x14ac:dyDescent="0.15">
      <c r="B4030" s="15">
        <v>811013</v>
      </c>
      <c r="C4030" s="16" t="s">
        <v>152</v>
      </c>
      <c r="D4030" s="26">
        <v>43714</v>
      </c>
      <c r="E4030" s="16" t="s">
        <v>2365</v>
      </c>
      <c r="F4030" s="66">
        <v>965203</v>
      </c>
      <c r="G4030" s="17"/>
      <c r="H4030" s="18">
        <f t="shared" si="62"/>
        <v>965203</v>
      </c>
    </row>
    <row r="4031" spans="2:8" s="13" customFormat="1" hidden="1" x14ac:dyDescent="0.15">
      <c r="B4031" s="15">
        <v>112003</v>
      </c>
      <c r="C4031" s="16" t="s">
        <v>11</v>
      </c>
      <c r="D4031" s="26">
        <v>43714</v>
      </c>
      <c r="E4031" s="16" t="s">
        <v>2365</v>
      </c>
      <c r="F4031" s="66"/>
      <c r="G4031" s="17">
        <v>-965203</v>
      </c>
      <c r="H4031" s="18">
        <f t="shared" si="62"/>
        <v>-965203</v>
      </c>
    </row>
    <row r="4032" spans="2:8" s="13" customFormat="1" hidden="1" x14ac:dyDescent="0.15">
      <c r="B4032" s="15">
        <v>112003</v>
      </c>
      <c r="C4032" s="16" t="s">
        <v>11</v>
      </c>
      <c r="D4032" s="26">
        <v>43714</v>
      </c>
      <c r="E4032" s="16" t="s">
        <v>2366</v>
      </c>
      <c r="F4032" s="66">
        <v>23100000</v>
      </c>
      <c r="G4032" s="17"/>
      <c r="H4032" s="18">
        <f t="shared" si="62"/>
        <v>23100000</v>
      </c>
    </row>
    <row r="4033" spans="2:8" s="13" customFormat="1" hidden="1" x14ac:dyDescent="0.15">
      <c r="B4033" s="15">
        <v>215001</v>
      </c>
      <c r="C4033" s="16" t="s">
        <v>97</v>
      </c>
      <c r="D4033" s="26">
        <v>43714</v>
      </c>
      <c r="E4033" s="16" t="s">
        <v>2366</v>
      </c>
      <c r="F4033" s="66"/>
      <c r="G4033" s="17">
        <v>-23100000</v>
      </c>
      <c r="H4033" s="18">
        <f t="shared" si="62"/>
        <v>-23100000</v>
      </c>
    </row>
    <row r="4034" spans="2:8" s="13" customFormat="1" hidden="1" x14ac:dyDescent="0.15">
      <c r="B4034" s="15">
        <v>811020</v>
      </c>
      <c r="C4034" s="16" t="s">
        <v>178</v>
      </c>
      <c r="D4034" s="26">
        <v>43717</v>
      </c>
      <c r="E4034" s="16" t="s">
        <v>1228</v>
      </c>
      <c r="F4034" s="66">
        <v>510000</v>
      </c>
      <c r="G4034" s="17"/>
      <c r="H4034" s="18">
        <f t="shared" si="62"/>
        <v>510000</v>
      </c>
    </row>
    <row r="4035" spans="2:8" s="13" customFormat="1" hidden="1" x14ac:dyDescent="0.15">
      <c r="B4035" s="15">
        <v>112003</v>
      </c>
      <c r="C4035" s="16" t="s">
        <v>11</v>
      </c>
      <c r="D4035" s="26">
        <v>43717</v>
      </c>
      <c r="E4035" s="16" t="s">
        <v>1228</v>
      </c>
      <c r="F4035" s="66"/>
      <c r="G4035" s="17">
        <v>-510000</v>
      </c>
      <c r="H4035" s="18">
        <f t="shared" si="62"/>
        <v>-510000</v>
      </c>
    </row>
    <row r="4036" spans="2:8" s="13" customFormat="1" hidden="1" x14ac:dyDescent="0.15">
      <c r="B4036" s="15">
        <v>141002</v>
      </c>
      <c r="C4036" s="16" t="s">
        <v>33</v>
      </c>
      <c r="D4036" s="26">
        <v>43717</v>
      </c>
      <c r="E4036" s="16" t="s">
        <v>33</v>
      </c>
      <c r="F4036" s="66">
        <v>47521000</v>
      </c>
      <c r="G4036" s="17"/>
      <c r="H4036" s="18">
        <f t="shared" si="62"/>
        <v>47521000</v>
      </c>
    </row>
    <row r="4037" spans="2:8" s="13" customFormat="1" hidden="1" x14ac:dyDescent="0.15">
      <c r="B4037" s="15">
        <v>141005</v>
      </c>
      <c r="C4037" s="16" t="s">
        <v>36</v>
      </c>
      <c r="D4037" s="26">
        <v>43717</v>
      </c>
      <c r="E4037" s="16" t="s">
        <v>36</v>
      </c>
      <c r="F4037" s="66">
        <v>47598000</v>
      </c>
      <c r="G4037" s="17"/>
      <c r="H4037" s="18">
        <f t="shared" si="62"/>
        <v>47598000</v>
      </c>
    </row>
    <row r="4038" spans="2:8" s="13" customFormat="1" hidden="1" x14ac:dyDescent="0.15">
      <c r="B4038" s="15">
        <v>611034</v>
      </c>
      <c r="C4038" s="16" t="s">
        <v>172</v>
      </c>
      <c r="D4038" s="26">
        <v>43717</v>
      </c>
      <c r="E4038" s="16" t="s">
        <v>172</v>
      </c>
      <c r="F4038" s="66">
        <v>31000</v>
      </c>
      <c r="G4038" s="17"/>
      <c r="H4038" s="18">
        <f t="shared" si="62"/>
        <v>31000</v>
      </c>
    </row>
    <row r="4039" spans="2:8" s="13" customFormat="1" hidden="1" x14ac:dyDescent="0.15">
      <c r="B4039" s="15">
        <v>112003</v>
      </c>
      <c r="C4039" s="16" t="s">
        <v>11</v>
      </c>
      <c r="D4039" s="26">
        <v>43717</v>
      </c>
      <c r="E4039" s="16" t="s">
        <v>2367</v>
      </c>
      <c r="F4039" s="66"/>
      <c r="G4039" s="17">
        <v>-95150000</v>
      </c>
      <c r="H4039" s="18">
        <f t="shared" si="62"/>
        <v>-95150000</v>
      </c>
    </row>
    <row r="4040" spans="2:8" s="13" customFormat="1" hidden="1" x14ac:dyDescent="0.15">
      <c r="B4040" s="15">
        <v>141004</v>
      </c>
      <c r="C4040" s="16" t="s">
        <v>35</v>
      </c>
      <c r="D4040" s="26">
        <v>43717</v>
      </c>
      <c r="E4040" s="16" t="s">
        <v>35</v>
      </c>
      <c r="F4040" s="66">
        <v>135131</v>
      </c>
      <c r="G4040" s="17"/>
      <c r="H4040" s="18">
        <f t="shared" si="62"/>
        <v>135131</v>
      </c>
    </row>
    <row r="4041" spans="2:8" s="13" customFormat="1" hidden="1" x14ac:dyDescent="0.15">
      <c r="B4041" s="15">
        <v>112003</v>
      </c>
      <c r="C4041" s="16" t="s">
        <v>11</v>
      </c>
      <c r="D4041" s="26">
        <v>43717</v>
      </c>
      <c r="E4041" s="16" t="s">
        <v>35</v>
      </c>
      <c r="F4041" s="66"/>
      <c r="G4041" s="17">
        <v>-135131</v>
      </c>
      <c r="H4041" s="18">
        <f t="shared" si="62"/>
        <v>-135131</v>
      </c>
    </row>
    <row r="4042" spans="2:8" s="13" customFormat="1" hidden="1" x14ac:dyDescent="0.15">
      <c r="B4042" s="15">
        <v>811008</v>
      </c>
      <c r="C4042" s="16" t="s">
        <v>147</v>
      </c>
      <c r="D4042" s="26">
        <v>43717</v>
      </c>
      <c r="E4042" s="16" t="s">
        <v>147</v>
      </c>
      <c r="F4042" s="66">
        <v>13173000</v>
      </c>
      <c r="G4042" s="17"/>
      <c r="H4042" s="18">
        <f t="shared" si="62"/>
        <v>13173000</v>
      </c>
    </row>
    <row r="4043" spans="2:8" s="13" customFormat="1" hidden="1" x14ac:dyDescent="0.15">
      <c r="B4043" s="15">
        <v>112003</v>
      </c>
      <c r="C4043" s="16" t="s">
        <v>11</v>
      </c>
      <c r="D4043" s="26">
        <v>43717</v>
      </c>
      <c r="E4043" s="16" t="s">
        <v>147</v>
      </c>
      <c r="F4043" s="66"/>
      <c r="G4043" s="17">
        <v>-13173000</v>
      </c>
      <c r="H4043" s="18">
        <f t="shared" si="62"/>
        <v>-13173000</v>
      </c>
    </row>
    <row r="4044" spans="2:8" s="13" customFormat="1" hidden="1" x14ac:dyDescent="0.15">
      <c r="B4044" s="15">
        <v>112003</v>
      </c>
      <c r="C4044" s="16" t="s">
        <v>11</v>
      </c>
      <c r="D4044" s="26">
        <v>43718</v>
      </c>
      <c r="E4044" s="16" t="s">
        <v>2368</v>
      </c>
      <c r="F4044" s="66">
        <v>1</v>
      </c>
      <c r="G4044" s="17"/>
      <c r="H4044" s="18">
        <f t="shared" si="62"/>
        <v>1</v>
      </c>
    </row>
    <row r="4045" spans="2:8" s="13" customFormat="1" hidden="1" x14ac:dyDescent="0.15">
      <c r="B4045" s="15">
        <v>912004</v>
      </c>
      <c r="C4045" s="16" t="s">
        <v>205</v>
      </c>
      <c r="D4045" s="26">
        <v>43718</v>
      </c>
      <c r="E4045" s="16" t="s">
        <v>2368</v>
      </c>
      <c r="F4045" s="66"/>
      <c r="G4045" s="17">
        <v>-1</v>
      </c>
      <c r="H4045" s="18">
        <f t="shared" si="62"/>
        <v>-1</v>
      </c>
    </row>
    <row r="4046" spans="2:8" s="13" customFormat="1" hidden="1" x14ac:dyDescent="0.15">
      <c r="B4046" s="15">
        <v>811028</v>
      </c>
      <c r="C4046" s="16" t="s">
        <v>166</v>
      </c>
      <c r="D4046" s="26">
        <v>43718</v>
      </c>
      <c r="E4046" s="16" t="s">
        <v>2369</v>
      </c>
      <c r="F4046" s="66">
        <v>4000000</v>
      </c>
      <c r="G4046" s="17"/>
      <c r="H4046" s="18">
        <f t="shared" si="62"/>
        <v>4000000</v>
      </c>
    </row>
    <row r="4047" spans="2:8" s="13" customFormat="1" hidden="1" x14ac:dyDescent="0.15">
      <c r="B4047" s="15">
        <v>112003</v>
      </c>
      <c r="C4047" s="16" t="s">
        <v>11</v>
      </c>
      <c r="D4047" s="26">
        <v>43718</v>
      </c>
      <c r="E4047" s="16" t="s">
        <v>2369</v>
      </c>
      <c r="F4047" s="66"/>
      <c r="G4047" s="17">
        <v>-4000000</v>
      </c>
      <c r="H4047" s="18">
        <f t="shared" si="62"/>
        <v>-4000000</v>
      </c>
    </row>
    <row r="4048" spans="2:8" s="13" customFormat="1" hidden="1" x14ac:dyDescent="0.15">
      <c r="B4048" s="15">
        <v>811014</v>
      </c>
      <c r="C4048" s="16" t="s">
        <v>153</v>
      </c>
      <c r="D4048" s="26">
        <v>43718</v>
      </c>
      <c r="E4048" s="16" t="s">
        <v>2370</v>
      </c>
      <c r="F4048" s="66">
        <v>2132551</v>
      </c>
      <c r="G4048" s="17"/>
      <c r="H4048" s="18">
        <f t="shared" si="62"/>
        <v>2132551</v>
      </c>
    </row>
    <row r="4049" spans="2:8" s="13" customFormat="1" hidden="1" x14ac:dyDescent="0.15">
      <c r="B4049" s="15">
        <v>112003</v>
      </c>
      <c r="C4049" s="16" t="s">
        <v>11</v>
      </c>
      <c r="D4049" s="26">
        <v>43718</v>
      </c>
      <c r="E4049" s="16" t="s">
        <v>2370</v>
      </c>
      <c r="F4049" s="66"/>
      <c r="G4049" s="17">
        <v>-2132551</v>
      </c>
      <c r="H4049" s="18">
        <f t="shared" si="62"/>
        <v>-2132551</v>
      </c>
    </row>
    <row r="4050" spans="2:8" s="13" customFormat="1" hidden="1" x14ac:dyDescent="0.15">
      <c r="B4050" s="15">
        <v>112003</v>
      </c>
      <c r="C4050" s="16" t="s">
        <v>11</v>
      </c>
      <c r="D4050" s="26">
        <v>43718</v>
      </c>
      <c r="E4050" s="16" t="s">
        <v>2371</v>
      </c>
      <c r="F4050" s="66">
        <v>9000000</v>
      </c>
      <c r="G4050" s="17"/>
      <c r="H4050" s="18">
        <f t="shared" si="62"/>
        <v>9000000</v>
      </c>
    </row>
    <row r="4051" spans="2:8" s="13" customFormat="1" hidden="1" x14ac:dyDescent="0.15">
      <c r="B4051" s="15">
        <v>122023</v>
      </c>
      <c r="C4051" s="16" t="s">
        <v>2236</v>
      </c>
      <c r="D4051" s="26">
        <v>43718</v>
      </c>
      <c r="E4051" s="16" t="s">
        <v>2371</v>
      </c>
      <c r="F4051" s="66"/>
      <c r="G4051" s="17">
        <v>-9000000</v>
      </c>
      <c r="H4051" s="18">
        <f t="shared" si="62"/>
        <v>-9000000</v>
      </c>
    </row>
    <row r="4052" spans="2:8" s="13" customFormat="1" hidden="1" x14ac:dyDescent="0.15">
      <c r="B4052" s="15">
        <v>112003</v>
      </c>
      <c r="C4052" s="16" t="s">
        <v>11</v>
      </c>
      <c r="D4052" s="26">
        <v>43718</v>
      </c>
      <c r="E4052" s="16" t="s">
        <v>2372</v>
      </c>
      <c r="F4052" s="66">
        <v>30257883</v>
      </c>
      <c r="G4052" s="17"/>
      <c r="H4052" s="18">
        <f t="shared" si="62"/>
        <v>30257883</v>
      </c>
    </row>
    <row r="4053" spans="2:8" s="13" customFormat="1" hidden="1" x14ac:dyDescent="0.15">
      <c r="B4053" s="15">
        <v>711001</v>
      </c>
      <c r="C4053" s="16" t="s">
        <v>175</v>
      </c>
      <c r="D4053" s="26">
        <v>43718</v>
      </c>
      <c r="E4053" s="16" t="s">
        <v>2372</v>
      </c>
      <c r="F4053" s="66"/>
      <c r="G4053" s="17">
        <v>-30257883</v>
      </c>
      <c r="H4053" s="18">
        <f t="shared" si="62"/>
        <v>-30257883</v>
      </c>
    </row>
    <row r="4054" spans="2:8" s="13" customFormat="1" hidden="1" x14ac:dyDescent="0.15">
      <c r="B4054" s="15">
        <v>112003</v>
      </c>
      <c r="C4054" s="16" t="s">
        <v>11</v>
      </c>
      <c r="D4054" s="26">
        <v>43719</v>
      </c>
      <c r="E4054" s="16" t="s">
        <v>2372</v>
      </c>
      <c r="F4054" s="66">
        <v>4459545</v>
      </c>
      <c r="G4054" s="17"/>
      <c r="H4054" s="18">
        <f t="shared" si="62"/>
        <v>4459545</v>
      </c>
    </row>
    <row r="4055" spans="2:8" s="13" customFormat="1" hidden="1" x14ac:dyDescent="0.15">
      <c r="B4055" s="15">
        <v>711001</v>
      </c>
      <c r="C4055" s="16" t="s">
        <v>175</v>
      </c>
      <c r="D4055" s="26">
        <v>43719</v>
      </c>
      <c r="E4055" s="16" t="s">
        <v>2372</v>
      </c>
      <c r="F4055" s="66"/>
      <c r="G4055" s="17">
        <v>-4459545</v>
      </c>
      <c r="H4055" s="18">
        <f t="shared" si="62"/>
        <v>-4459545</v>
      </c>
    </row>
    <row r="4056" spans="2:8" s="13" customFormat="1" hidden="1" x14ac:dyDescent="0.15">
      <c r="B4056" s="15">
        <v>711011</v>
      </c>
      <c r="C4056" s="16" t="s">
        <v>150</v>
      </c>
      <c r="D4056" s="26">
        <v>43719</v>
      </c>
      <c r="E4056" s="16" t="s">
        <v>2373</v>
      </c>
      <c r="F4056" s="66">
        <v>22858181</v>
      </c>
      <c r="G4056" s="17"/>
      <c r="H4056" s="18">
        <f t="shared" si="62"/>
        <v>22858181</v>
      </c>
    </row>
    <row r="4057" spans="2:8" s="13" customFormat="1" hidden="1" x14ac:dyDescent="0.15">
      <c r="B4057" s="15">
        <v>112003</v>
      </c>
      <c r="C4057" s="16" t="s">
        <v>11</v>
      </c>
      <c r="D4057" s="26">
        <v>43719</v>
      </c>
      <c r="E4057" s="16" t="s">
        <v>2373</v>
      </c>
      <c r="F4057" s="66"/>
      <c r="G4057" s="17">
        <v>-22858181</v>
      </c>
      <c r="H4057" s="18">
        <f t="shared" si="62"/>
        <v>-22858181</v>
      </c>
    </row>
    <row r="4058" spans="2:8" s="13" customFormat="1" hidden="1" x14ac:dyDescent="0.15">
      <c r="B4058" s="15">
        <v>112003</v>
      </c>
      <c r="C4058" s="16" t="s">
        <v>11</v>
      </c>
      <c r="D4058" s="26">
        <v>43719</v>
      </c>
      <c r="E4058" s="16" t="s">
        <v>2374</v>
      </c>
      <c r="F4058" s="66">
        <v>5640000</v>
      </c>
      <c r="G4058" s="17"/>
      <c r="H4058" s="18">
        <f t="shared" si="62"/>
        <v>5640000</v>
      </c>
    </row>
    <row r="4059" spans="2:8" s="13" customFormat="1" hidden="1" x14ac:dyDescent="0.15">
      <c r="B4059" s="15">
        <v>122024</v>
      </c>
      <c r="C4059" s="16" t="s">
        <v>1268</v>
      </c>
      <c r="D4059" s="26">
        <v>43719</v>
      </c>
      <c r="E4059" s="16" t="s">
        <v>2374</v>
      </c>
      <c r="F4059" s="66"/>
      <c r="G4059" s="17">
        <v>-5640000</v>
      </c>
      <c r="H4059" s="18">
        <f t="shared" si="62"/>
        <v>-5640000</v>
      </c>
    </row>
    <row r="4060" spans="2:8" s="13" customFormat="1" hidden="1" x14ac:dyDescent="0.15">
      <c r="B4060" s="15">
        <v>711010</v>
      </c>
      <c r="C4060" s="16" t="s">
        <v>149</v>
      </c>
      <c r="D4060" s="26">
        <v>43719</v>
      </c>
      <c r="E4060" s="16" t="s">
        <v>2375</v>
      </c>
      <c r="F4060" s="66">
        <v>2929000</v>
      </c>
      <c r="G4060" s="17"/>
      <c r="H4060" s="18">
        <f t="shared" si="62"/>
        <v>2929000</v>
      </c>
    </row>
    <row r="4061" spans="2:8" s="13" customFormat="1" hidden="1" x14ac:dyDescent="0.15">
      <c r="B4061" s="15">
        <v>711004</v>
      </c>
      <c r="C4061" s="16" t="s">
        <v>143</v>
      </c>
      <c r="D4061" s="26">
        <v>43719</v>
      </c>
      <c r="E4061" s="16" t="s">
        <v>2376</v>
      </c>
      <c r="F4061" s="66">
        <v>2870000</v>
      </c>
      <c r="G4061" s="17"/>
      <c r="H4061" s="18">
        <f t="shared" si="62"/>
        <v>2870000</v>
      </c>
    </row>
    <row r="4062" spans="2:8" s="13" customFormat="1" hidden="1" x14ac:dyDescent="0.15">
      <c r="B4062" s="15">
        <v>811016</v>
      </c>
      <c r="C4062" s="16" t="s">
        <v>155</v>
      </c>
      <c r="D4062" s="26">
        <v>43719</v>
      </c>
      <c r="E4062" s="16" t="s">
        <v>2377</v>
      </c>
      <c r="F4062" s="66">
        <v>200000</v>
      </c>
      <c r="G4062" s="17"/>
      <c r="H4062" s="18">
        <f t="shared" si="62"/>
        <v>200000</v>
      </c>
    </row>
    <row r="4063" spans="2:8" s="13" customFormat="1" hidden="1" x14ac:dyDescent="0.15">
      <c r="B4063" s="15">
        <v>811012</v>
      </c>
      <c r="C4063" s="16" t="s">
        <v>151</v>
      </c>
      <c r="D4063" s="26">
        <v>43719</v>
      </c>
      <c r="E4063" s="16" t="s">
        <v>2378</v>
      </c>
      <c r="F4063" s="66">
        <v>182000</v>
      </c>
      <c r="G4063" s="17"/>
      <c r="H4063" s="18">
        <f t="shared" si="62"/>
        <v>182000</v>
      </c>
    </row>
    <row r="4064" spans="2:8" s="13" customFormat="1" hidden="1" x14ac:dyDescent="0.15">
      <c r="B4064" s="15">
        <v>811022</v>
      </c>
      <c r="C4064" s="16" t="s">
        <v>160</v>
      </c>
      <c r="D4064" s="26">
        <v>43719</v>
      </c>
      <c r="E4064" s="16" t="s">
        <v>2379</v>
      </c>
      <c r="F4064" s="66">
        <v>168000</v>
      </c>
      <c r="G4064" s="17"/>
      <c r="H4064" s="18">
        <f t="shared" ref="H4064:H4127" si="63">F4064+G4064</f>
        <v>168000</v>
      </c>
    </row>
    <row r="4065" spans="2:8" s="13" customFormat="1" hidden="1" x14ac:dyDescent="0.15">
      <c r="B4065" s="15">
        <v>611010</v>
      </c>
      <c r="C4065" s="16" t="s">
        <v>149</v>
      </c>
      <c r="D4065" s="26">
        <v>43719</v>
      </c>
      <c r="E4065" s="16" t="s">
        <v>2380</v>
      </c>
      <c r="F4065" s="66">
        <v>600000</v>
      </c>
      <c r="G4065" s="17"/>
      <c r="H4065" s="18">
        <f t="shared" si="63"/>
        <v>600000</v>
      </c>
    </row>
    <row r="4066" spans="2:8" s="13" customFormat="1" hidden="1" x14ac:dyDescent="0.15">
      <c r="B4066" s="15">
        <v>811021</v>
      </c>
      <c r="C4066" s="16" t="s">
        <v>159</v>
      </c>
      <c r="D4066" s="26">
        <v>43719</v>
      </c>
      <c r="E4066" s="16" t="s">
        <v>2381</v>
      </c>
      <c r="F4066" s="66">
        <v>128000</v>
      </c>
      <c r="G4066" s="17"/>
      <c r="H4066" s="18">
        <f t="shared" si="63"/>
        <v>128000</v>
      </c>
    </row>
    <row r="4067" spans="2:8" s="13" customFormat="1" hidden="1" x14ac:dyDescent="0.15">
      <c r="B4067" s="15">
        <v>811028</v>
      </c>
      <c r="C4067" s="16" t="s">
        <v>166</v>
      </c>
      <c r="D4067" s="26">
        <v>43719</v>
      </c>
      <c r="E4067" s="16" t="s">
        <v>2382</v>
      </c>
      <c r="F4067" s="66">
        <v>210000</v>
      </c>
      <c r="G4067" s="17"/>
      <c r="H4067" s="18">
        <f t="shared" si="63"/>
        <v>210000</v>
      </c>
    </row>
    <row r="4068" spans="2:8" s="13" customFormat="1" hidden="1" x14ac:dyDescent="0.15">
      <c r="B4068" s="15">
        <v>611003</v>
      </c>
      <c r="C4068" s="16" t="s">
        <v>142</v>
      </c>
      <c r="D4068" s="26">
        <v>43719</v>
      </c>
      <c r="E4068" s="16" t="s">
        <v>2383</v>
      </c>
      <c r="F4068" s="66">
        <v>700000</v>
      </c>
      <c r="G4068" s="17"/>
      <c r="H4068" s="18">
        <f t="shared" si="63"/>
        <v>700000</v>
      </c>
    </row>
    <row r="4069" spans="2:8" s="13" customFormat="1" hidden="1" x14ac:dyDescent="0.15">
      <c r="B4069" s="15">
        <v>112003</v>
      </c>
      <c r="C4069" s="16" t="s">
        <v>11</v>
      </c>
      <c r="D4069" s="26">
        <v>43719</v>
      </c>
      <c r="E4069" s="16" t="s">
        <v>417</v>
      </c>
      <c r="F4069" s="66"/>
      <c r="G4069" s="17">
        <v>-7987000</v>
      </c>
      <c r="H4069" s="18">
        <f t="shared" si="63"/>
        <v>-7987000</v>
      </c>
    </row>
    <row r="4070" spans="2:8" s="13" customFormat="1" hidden="1" x14ac:dyDescent="0.15">
      <c r="B4070" s="15">
        <v>811003</v>
      </c>
      <c r="C4070" s="16" t="s">
        <v>188</v>
      </c>
      <c r="D4070" s="26">
        <v>43720</v>
      </c>
      <c r="E4070" s="16" t="s">
        <v>2384</v>
      </c>
      <c r="F4070" s="66">
        <v>1728850</v>
      </c>
      <c r="G4070" s="17"/>
      <c r="H4070" s="18">
        <f t="shared" si="63"/>
        <v>1728850</v>
      </c>
    </row>
    <row r="4071" spans="2:8" s="13" customFormat="1" hidden="1" x14ac:dyDescent="0.15">
      <c r="B4071" s="15">
        <v>112003</v>
      </c>
      <c r="C4071" s="16" t="s">
        <v>11</v>
      </c>
      <c r="D4071" s="26">
        <v>43720</v>
      </c>
      <c r="E4071" s="16" t="s">
        <v>2384</v>
      </c>
      <c r="F4071" s="66"/>
      <c r="G4071" s="17">
        <v>-1728850</v>
      </c>
      <c r="H4071" s="18">
        <f t="shared" si="63"/>
        <v>-1728850</v>
      </c>
    </row>
    <row r="4072" spans="2:8" s="13" customFormat="1" hidden="1" x14ac:dyDescent="0.15">
      <c r="B4072" s="15">
        <v>811020</v>
      </c>
      <c r="C4072" s="16" t="s">
        <v>178</v>
      </c>
      <c r="D4072" s="26">
        <v>43720</v>
      </c>
      <c r="E4072" s="16" t="s">
        <v>2385</v>
      </c>
      <c r="F4072" s="66">
        <v>1381000</v>
      </c>
      <c r="G4072" s="17"/>
      <c r="H4072" s="18">
        <f t="shared" si="63"/>
        <v>1381000</v>
      </c>
    </row>
    <row r="4073" spans="2:8" s="13" customFormat="1" hidden="1" x14ac:dyDescent="0.15">
      <c r="B4073" s="15">
        <v>112003</v>
      </c>
      <c r="C4073" s="16" t="s">
        <v>11</v>
      </c>
      <c r="D4073" s="26">
        <v>43720</v>
      </c>
      <c r="E4073" s="16" t="s">
        <v>2385</v>
      </c>
      <c r="F4073" s="66"/>
      <c r="G4073" s="17">
        <v>-1381000</v>
      </c>
      <c r="H4073" s="18">
        <f t="shared" si="63"/>
        <v>-1381000</v>
      </c>
    </row>
    <row r="4074" spans="2:8" s="13" customFormat="1" hidden="1" x14ac:dyDescent="0.15">
      <c r="B4074" s="15">
        <v>811012</v>
      </c>
      <c r="C4074" s="16" t="s">
        <v>151</v>
      </c>
      <c r="D4074" s="26">
        <v>43720</v>
      </c>
      <c r="E4074" s="16" t="s">
        <v>2386</v>
      </c>
      <c r="F4074" s="66">
        <v>589740</v>
      </c>
      <c r="G4074" s="17"/>
      <c r="H4074" s="18">
        <f t="shared" si="63"/>
        <v>589740</v>
      </c>
    </row>
    <row r="4075" spans="2:8" s="13" customFormat="1" hidden="1" x14ac:dyDescent="0.15">
      <c r="B4075" s="15">
        <v>112003</v>
      </c>
      <c r="C4075" s="16" t="s">
        <v>11</v>
      </c>
      <c r="D4075" s="26">
        <v>43720</v>
      </c>
      <c r="E4075" s="16" t="s">
        <v>2386</v>
      </c>
      <c r="F4075" s="66"/>
      <c r="G4075" s="17">
        <v>-589740</v>
      </c>
      <c r="H4075" s="18">
        <f t="shared" si="63"/>
        <v>-589740</v>
      </c>
    </row>
    <row r="4076" spans="2:8" s="13" customFormat="1" hidden="1" x14ac:dyDescent="0.15">
      <c r="B4076" s="15">
        <v>811028</v>
      </c>
      <c r="C4076" s="16" t="s">
        <v>166</v>
      </c>
      <c r="D4076" s="26">
        <v>43720</v>
      </c>
      <c r="E4076" s="16" t="s">
        <v>2387</v>
      </c>
      <c r="F4076" s="66">
        <v>310500</v>
      </c>
      <c r="G4076" s="17"/>
      <c r="H4076" s="18">
        <f t="shared" si="63"/>
        <v>310500</v>
      </c>
    </row>
    <row r="4077" spans="2:8" s="13" customFormat="1" hidden="1" x14ac:dyDescent="0.15">
      <c r="B4077" s="15">
        <v>112003</v>
      </c>
      <c r="C4077" s="16" t="s">
        <v>11</v>
      </c>
      <c r="D4077" s="26">
        <v>43720</v>
      </c>
      <c r="E4077" s="16" t="s">
        <v>2387</v>
      </c>
      <c r="F4077" s="66"/>
      <c r="G4077" s="17">
        <v>-310500</v>
      </c>
      <c r="H4077" s="18">
        <f t="shared" si="63"/>
        <v>-310500</v>
      </c>
    </row>
    <row r="4078" spans="2:8" s="13" customFormat="1" hidden="1" x14ac:dyDescent="0.15">
      <c r="B4078" s="15">
        <v>711034</v>
      </c>
      <c r="C4078" s="16" t="s">
        <v>183</v>
      </c>
      <c r="D4078" s="26">
        <v>43720</v>
      </c>
      <c r="E4078" s="16" t="s">
        <v>2388</v>
      </c>
      <c r="F4078" s="66">
        <v>15150000</v>
      </c>
      <c r="G4078" s="17"/>
      <c r="H4078" s="18">
        <f t="shared" si="63"/>
        <v>15150000</v>
      </c>
    </row>
    <row r="4079" spans="2:8" s="13" customFormat="1" hidden="1" x14ac:dyDescent="0.15">
      <c r="B4079" s="15">
        <v>112003</v>
      </c>
      <c r="C4079" s="16" t="s">
        <v>11</v>
      </c>
      <c r="D4079" s="26">
        <v>43720</v>
      </c>
      <c r="E4079" s="16" t="s">
        <v>2388</v>
      </c>
      <c r="F4079" s="66"/>
      <c r="G4079" s="17">
        <v>-15150000</v>
      </c>
      <c r="H4079" s="18">
        <f t="shared" si="63"/>
        <v>-15150000</v>
      </c>
    </row>
    <row r="4080" spans="2:8" s="13" customFormat="1" hidden="1" x14ac:dyDescent="0.15">
      <c r="B4080" s="15">
        <v>212001</v>
      </c>
      <c r="C4080" s="16" t="s">
        <v>2260</v>
      </c>
      <c r="D4080" s="26">
        <v>43720</v>
      </c>
      <c r="E4080" s="16" t="s">
        <v>2361</v>
      </c>
      <c r="F4080" s="66">
        <v>14208000</v>
      </c>
      <c r="G4080" s="17"/>
      <c r="H4080" s="18">
        <f t="shared" si="63"/>
        <v>14208000</v>
      </c>
    </row>
    <row r="4081" spans="2:8" s="13" customFormat="1" hidden="1" x14ac:dyDescent="0.15">
      <c r="B4081" s="15">
        <v>141005</v>
      </c>
      <c r="C4081" s="16" t="s">
        <v>36</v>
      </c>
      <c r="D4081" s="26">
        <v>43720</v>
      </c>
      <c r="E4081" s="16" t="s">
        <v>2361</v>
      </c>
      <c r="F4081" s="66">
        <v>1420800</v>
      </c>
      <c r="G4081" s="17"/>
      <c r="H4081" s="18">
        <f t="shared" si="63"/>
        <v>1420800</v>
      </c>
    </row>
    <row r="4082" spans="2:8" s="13" customFormat="1" hidden="1" x14ac:dyDescent="0.15">
      <c r="B4082" s="15">
        <v>112003</v>
      </c>
      <c r="C4082" s="16" t="s">
        <v>11</v>
      </c>
      <c r="D4082" s="26">
        <v>43720</v>
      </c>
      <c r="E4082" s="16" t="s">
        <v>2361</v>
      </c>
      <c r="F4082" s="66"/>
      <c r="G4082" s="17">
        <v>-15628800</v>
      </c>
      <c r="H4082" s="18">
        <f t="shared" si="63"/>
        <v>-15628800</v>
      </c>
    </row>
    <row r="4083" spans="2:8" s="13" customFormat="1" hidden="1" x14ac:dyDescent="0.15">
      <c r="B4083" s="15">
        <v>711003</v>
      </c>
      <c r="C4083" s="16" t="s">
        <v>177</v>
      </c>
      <c r="D4083" s="26">
        <v>43720</v>
      </c>
      <c r="E4083" s="16" t="s">
        <v>1281</v>
      </c>
      <c r="F4083" s="66">
        <v>3250000</v>
      </c>
      <c r="G4083" s="17"/>
      <c r="H4083" s="18">
        <f t="shared" si="63"/>
        <v>3250000</v>
      </c>
    </row>
    <row r="4084" spans="2:8" s="13" customFormat="1" hidden="1" x14ac:dyDescent="0.15">
      <c r="B4084" s="15">
        <v>112003</v>
      </c>
      <c r="C4084" s="16" t="s">
        <v>11</v>
      </c>
      <c r="D4084" s="26">
        <v>43720</v>
      </c>
      <c r="E4084" s="16" t="s">
        <v>1281</v>
      </c>
      <c r="F4084" s="66"/>
      <c r="G4084" s="17">
        <v>-3250000</v>
      </c>
      <c r="H4084" s="18">
        <f t="shared" si="63"/>
        <v>-3250000</v>
      </c>
    </row>
    <row r="4085" spans="2:8" s="13" customFormat="1" hidden="1" x14ac:dyDescent="0.15">
      <c r="B4085" s="15">
        <v>212001</v>
      </c>
      <c r="C4085" s="16" t="s">
        <v>2260</v>
      </c>
      <c r="D4085" s="26">
        <v>43720</v>
      </c>
      <c r="E4085" s="16" t="s">
        <v>2389</v>
      </c>
      <c r="F4085" s="66">
        <v>2000000</v>
      </c>
      <c r="G4085" s="17"/>
      <c r="H4085" s="18">
        <f t="shared" si="63"/>
        <v>2000000</v>
      </c>
    </row>
    <row r="4086" spans="2:8" s="13" customFormat="1" hidden="1" x14ac:dyDescent="0.15">
      <c r="B4086" s="15">
        <v>141005</v>
      </c>
      <c r="C4086" s="16" t="s">
        <v>36</v>
      </c>
      <c r="D4086" s="26">
        <v>43720</v>
      </c>
      <c r="E4086" s="16" t="s">
        <v>2389</v>
      </c>
      <c r="F4086" s="66">
        <v>200000</v>
      </c>
      <c r="G4086" s="17"/>
      <c r="H4086" s="18">
        <f t="shared" si="63"/>
        <v>200000</v>
      </c>
    </row>
    <row r="4087" spans="2:8" s="13" customFormat="1" hidden="1" x14ac:dyDescent="0.15">
      <c r="B4087" s="15">
        <v>112003</v>
      </c>
      <c r="C4087" s="16" t="s">
        <v>11</v>
      </c>
      <c r="D4087" s="26">
        <v>43720</v>
      </c>
      <c r="E4087" s="16" t="s">
        <v>2389</v>
      </c>
      <c r="F4087" s="66"/>
      <c r="G4087" s="17">
        <v>-2200000</v>
      </c>
      <c r="H4087" s="18">
        <f t="shared" si="63"/>
        <v>-2200000</v>
      </c>
    </row>
    <row r="4088" spans="2:8" s="13" customFormat="1" hidden="1" x14ac:dyDescent="0.15">
      <c r="B4088" s="15">
        <v>711003</v>
      </c>
      <c r="C4088" s="16" t="s">
        <v>177</v>
      </c>
      <c r="D4088" s="26">
        <v>43720</v>
      </c>
      <c r="E4088" s="16" t="s">
        <v>2390</v>
      </c>
      <c r="F4088" s="66">
        <v>300000</v>
      </c>
      <c r="G4088" s="17"/>
      <c r="H4088" s="18">
        <f t="shared" si="63"/>
        <v>300000</v>
      </c>
    </row>
    <row r="4089" spans="2:8" s="13" customFormat="1" hidden="1" x14ac:dyDescent="0.15">
      <c r="B4089" s="15">
        <v>112003</v>
      </c>
      <c r="C4089" s="16" t="s">
        <v>11</v>
      </c>
      <c r="D4089" s="26">
        <v>43720</v>
      </c>
      <c r="E4089" s="16" t="s">
        <v>2390</v>
      </c>
      <c r="F4089" s="66"/>
      <c r="G4089" s="17">
        <v>-300000</v>
      </c>
      <c r="H4089" s="18">
        <f t="shared" si="63"/>
        <v>-300000</v>
      </c>
    </row>
    <row r="4090" spans="2:8" s="13" customFormat="1" hidden="1" x14ac:dyDescent="0.15">
      <c r="B4090" s="15">
        <v>711011</v>
      </c>
      <c r="C4090" s="16" t="s">
        <v>150</v>
      </c>
      <c r="D4090" s="26">
        <v>43720</v>
      </c>
      <c r="E4090" s="16" t="s">
        <v>2391</v>
      </c>
      <c r="F4090" s="66">
        <v>2251300</v>
      </c>
      <c r="G4090" s="17"/>
      <c r="H4090" s="18">
        <f t="shared" si="63"/>
        <v>2251300</v>
      </c>
    </row>
    <row r="4091" spans="2:8" s="13" customFormat="1" hidden="1" x14ac:dyDescent="0.15">
      <c r="B4091" s="15">
        <v>112003</v>
      </c>
      <c r="C4091" s="16" t="s">
        <v>11</v>
      </c>
      <c r="D4091" s="26">
        <v>43720</v>
      </c>
      <c r="E4091" s="16" t="s">
        <v>2391</v>
      </c>
      <c r="F4091" s="66"/>
      <c r="G4091" s="17">
        <v>-2251300</v>
      </c>
      <c r="H4091" s="18">
        <f t="shared" si="63"/>
        <v>-2251300</v>
      </c>
    </row>
    <row r="4092" spans="2:8" s="13" customFormat="1" hidden="1" x14ac:dyDescent="0.15">
      <c r="B4092" s="15">
        <v>811024</v>
      </c>
      <c r="C4092" s="16" t="s">
        <v>162</v>
      </c>
      <c r="D4092" s="26">
        <v>43720</v>
      </c>
      <c r="E4092" s="16" t="s">
        <v>2392</v>
      </c>
      <c r="F4092" s="66">
        <v>17893648</v>
      </c>
      <c r="G4092" s="17"/>
      <c r="H4092" s="18">
        <f t="shared" si="63"/>
        <v>17893648</v>
      </c>
    </row>
    <row r="4093" spans="2:8" s="13" customFormat="1" hidden="1" x14ac:dyDescent="0.15">
      <c r="B4093" s="15">
        <v>112003</v>
      </c>
      <c r="C4093" s="16" t="s">
        <v>11</v>
      </c>
      <c r="D4093" s="26">
        <v>43720</v>
      </c>
      <c r="E4093" s="16" t="s">
        <v>2392</v>
      </c>
      <c r="F4093" s="66"/>
      <c r="G4093" s="17">
        <v>-17893648</v>
      </c>
      <c r="H4093" s="18">
        <f t="shared" si="63"/>
        <v>-17893648</v>
      </c>
    </row>
    <row r="4094" spans="2:8" s="13" customFormat="1" hidden="1" x14ac:dyDescent="0.15">
      <c r="B4094" s="15">
        <v>211002</v>
      </c>
      <c r="C4094" s="16" t="s">
        <v>2251</v>
      </c>
      <c r="D4094" s="26">
        <v>43720</v>
      </c>
      <c r="E4094" s="16" t="s">
        <v>2393</v>
      </c>
      <c r="F4094" s="66">
        <v>134206215</v>
      </c>
      <c r="G4094" s="17"/>
      <c r="H4094" s="18">
        <f t="shared" si="63"/>
        <v>134206215</v>
      </c>
    </row>
    <row r="4095" spans="2:8" s="13" customFormat="1" hidden="1" x14ac:dyDescent="0.15">
      <c r="B4095" s="15">
        <v>112003</v>
      </c>
      <c r="C4095" s="16" t="s">
        <v>11</v>
      </c>
      <c r="D4095" s="26">
        <v>43720</v>
      </c>
      <c r="E4095" s="16" t="s">
        <v>2393</v>
      </c>
      <c r="F4095" s="66"/>
      <c r="G4095" s="17">
        <v>-134206215</v>
      </c>
      <c r="H4095" s="18">
        <f t="shared" si="63"/>
        <v>-134206215</v>
      </c>
    </row>
    <row r="4096" spans="2:8" s="13" customFormat="1" hidden="1" x14ac:dyDescent="0.15">
      <c r="B4096" s="15">
        <v>912004</v>
      </c>
      <c r="C4096" s="16" t="s">
        <v>205</v>
      </c>
      <c r="D4096" s="26">
        <v>43720</v>
      </c>
      <c r="E4096" s="16" t="s">
        <v>2320</v>
      </c>
      <c r="F4096" s="66">
        <v>35000</v>
      </c>
      <c r="G4096" s="17"/>
      <c r="H4096" s="18">
        <f t="shared" si="63"/>
        <v>35000</v>
      </c>
    </row>
    <row r="4097" spans="2:8" s="13" customFormat="1" hidden="1" x14ac:dyDescent="0.15">
      <c r="B4097" s="15">
        <v>112003</v>
      </c>
      <c r="C4097" s="16" t="s">
        <v>11</v>
      </c>
      <c r="D4097" s="26">
        <v>43720</v>
      </c>
      <c r="E4097" s="16" t="s">
        <v>2320</v>
      </c>
      <c r="F4097" s="66"/>
      <c r="G4097" s="17">
        <v>-35000</v>
      </c>
      <c r="H4097" s="18">
        <f t="shared" si="63"/>
        <v>-35000</v>
      </c>
    </row>
    <row r="4098" spans="2:8" s="13" customFormat="1" hidden="1" x14ac:dyDescent="0.15">
      <c r="B4098" s="15">
        <v>912004</v>
      </c>
      <c r="C4098" s="16" t="s">
        <v>205</v>
      </c>
      <c r="D4098" s="26">
        <v>43720</v>
      </c>
      <c r="E4098" s="16" t="s">
        <v>2320</v>
      </c>
      <c r="F4098" s="66">
        <v>351500</v>
      </c>
      <c r="G4098" s="17"/>
      <c r="H4098" s="18">
        <f t="shared" si="63"/>
        <v>351500</v>
      </c>
    </row>
    <row r="4099" spans="2:8" s="13" customFormat="1" hidden="1" x14ac:dyDescent="0.15">
      <c r="B4099" s="15">
        <v>112003</v>
      </c>
      <c r="C4099" s="16" t="s">
        <v>11</v>
      </c>
      <c r="D4099" s="26">
        <v>43720</v>
      </c>
      <c r="E4099" s="16" t="s">
        <v>2320</v>
      </c>
      <c r="F4099" s="66"/>
      <c r="G4099" s="17">
        <v>-351500</v>
      </c>
      <c r="H4099" s="18">
        <f t="shared" si="63"/>
        <v>-351500</v>
      </c>
    </row>
    <row r="4100" spans="2:8" s="13" customFormat="1" hidden="1" x14ac:dyDescent="0.15">
      <c r="B4100" s="15">
        <v>213002</v>
      </c>
      <c r="C4100" s="16" t="s">
        <v>669</v>
      </c>
      <c r="D4100" s="26">
        <v>43720</v>
      </c>
      <c r="E4100" s="16" t="s">
        <v>2394</v>
      </c>
      <c r="F4100" s="66">
        <v>15875000</v>
      </c>
      <c r="G4100" s="17"/>
      <c r="H4100" s="18">
        <f t="shared" si="63"/>
        <v>15875000</v>
      </c>
    </row>
    <row r="4101" spans="2:8" s="13" customFormat="1" hidden="1" x14ac:dyDescent="0.15">
      <c r="B4101" s="15">
        <v>112003</v>
      </c>
      <c r="C4101" s="16" t="s">
        <v>11</v>
      </c>
      <c r="D4101" s="26">
        <v>43720</v>
      </c>
      <c r="E4101" s="16" t="s">
        <v>2394</v>
      </c>
      <c r="F4101" s="66"/>
      <c r="G4101" s="17">
        <v>-15875000</v>
      </c>
      <c r="H4101" s="18">
        <f t="shared" si="63"/>
        <v>-15875000</v>
      </c>
    </row>
    <row r="4102" spans="2:8" s="13" customFormat="1" hidden="1" x14ac:dyDescent="0.15">
      <c r="B4102" s="15">
        <v>112003</v>
      </c>
      <c r="C4102" s="16" t="s">
        <v>11</v>
      </c>
      <c r="D4102" s="26">
        <v>43721</v>
      </c>
      <c r="E4102" s="16" t="s">
        <v>2395</v>
      </c>
      <c r="F4102" s="66">
        <v>72369000</v>
      </c>
      <c r="G4102" s="17"/>
      <c r="H4102" s="18">
        <f t="shared" si="63"/>
        <v>72369000</v>
      </c>
    </row>
    <row r="4103" spans="2:8" s="13" customFormat="1" hidden="1" x14ac:dyDescent="0.15">
      <c r="B4103" s="15">
        <v>215001</v>
      </c>
      <c r="C4103" s="16" t="s">
        <v>97</v>
      </c>
      <c r="D4103" s="26">
        <v>43721</v>
      </c>
      <c r="E4103" s="16" t="s">
        <v>2395</v>
      </c>
      <c r="F4103" s="66"/>
      <c r="G4103" s="17">
        <v>-72369000</v>
      </c>
      <c r="H4103" s="18">
        <f t="shared" si="63"/>
        <v>-72369000</v>
      </c>
    </row>
    <row r="4104" spans="2:8" s="13" customFormat="1" hidden="1" x14ac:dyDescent="0.15">
      <c r="B4104" s="15">
        <v>711004</v>
      </c>
      <c r="C4104" s="16" t="s">
        <v>143</v>
      </c>
      <c r="D4104" s="26">
        <v>43721</v>
      </c>
      <c r="E4104" s="16" t="s">
        <v>2396</v>
      </c>
      <c r="F4104" s="66">
        <v>900000</v>
      </c>
      <c r="G4104" s="17"/>
      <c r="H4104" s="18">
        <f t="shared" si="63"/>
        <v>900000</v>
      </c>
    </row>
    <row r="4105" spans="2:8" s="13" customFormat="1" hidden="1" x14ac:dyDescent="0.15">
      <c r="B4105" s="15">
        <v>112003</v>
      </c>
      <c r="C4105" s="16" t="s">
        <v>11</v>
      </c>
      <c r="D4105" s="26">
        <v>43721</v>
      </c>
      <c r="E4105" s="16" t="s">
        <v>2396</v>
      </c>
      <c r="F4105" s="66"/>
      <c r="G4105" s="17">
        <v>-900000</v>
      </c>
      <c r="H4105" s="18">
        <f t="shared" si="63"/>
        <v>-900000</v>
      </c>
    </row>
    <row r="4106" spans="2:8" s="13" customFormat="1" hidden="1" x14ac:dyDescent="0.15">
      <c r="B4106" s="15">
        <v>711004</v>
      </c>
      <c r="C4106" s="16" t="s">
        <v>143</v>
      </c>
      <c r="D4106" s="26">
        <v>43721</v>
      </c>
      <c r="E4106" s="16" t="s">
        <v>2397</v>
      </c>
      <c r="F4106" s="66">
        <v>900000</v>
      </c>
      <c r="G4106" s="17"/>
      <c r="H4106" s="18">
        <f t="shared" si="63"/>
        <v>900000</v>
      </c>
    </row>
    <row r="4107" spans="2:8" s="13" customFormat="1" hidden="1" x14ac:dyDescent="0.15">
      <c r="B4107" s="15">
        <v>112003</v>
      </c>
      <c r="C4107" s="16" t="s">
        <v>11</v>
      </c>
      <c r="D4107" s="26">
        <v>43721</v>
      </c>
      <c r="E4107" s="16" t="s">
        <v>2397</v>
      </c>
      <c r="F4107" s="66"/>
      <c r="G4107" s="17">
        <v>-900000</v>
      </c>
      <c r="H4107" s="18">
        <f t="shared" si="63"/>
        <v>-900000</v>
      </c>
    </row>
    <row r="4108" spans="2:8" s="13" customFormat="1" hidden="1" x14ac:dyDescent="0.15">
      <c r="B4108" s="15">
        <v>711004</v>
      </c>
      <c r="C4108" s="16" t="s">
        <v>143</v>
      </c>
      <c r="D4108" s="26">
        <v>43721</v>
      </c>
      <c r="E4108" s="16" t="s">
        <v>2398</v>
      </c>
      <c r="F4108" s="66">
        <v>1000000</v>
      </c>
      <c r="G4108" s="17"/>
      <c r="H4108" s="18">
        <f t="shared" si="63"/>
        <v>1000000</v>
      </c>
    </row>
    <row r="4109" spans="2:8" s="13" customFormat="1" hidden="1" x14ac:dyDescent="0.15">
      <c r="B4109" s="15">
        <v>112003</v>
      </c>
      <c r="C4109" s="16" t="s">
        <v>11</v>
      </c>
      <c r="D4109" s="26">
        <v>43721</v>
      </c>
      <c r="E4109" s="16" t="s">
        <v>2398</v>
      </c>
      <c r="F4109" s="66"/>
      <c r="G4109" s="17">
        <v>-1000000</v>
      </c>
      <c r="H4109" s="18">
        <f t="shared" si="63"/>
        <v>-1000000</v>
      </c>
    </row>
    <row r="4110" spans="2:8" s="13" customFormat="1" hidden="1" x14ac:dyDescent="0.15">
      <c r="B4110" s="15">
        <v>711004</v>
      </c>
      <c r="C4110" s="16" t="s">
        <v>143</v>
      </c>
      <c r="D4110" s="26">
        <v>43721</v>
      </c>
      <c r="E4110" s="16" t="s">
        <v>2399</v>
      </c>
      <c r="F4110" s="66">
        <v>1000000</v>
      </c>
      <c r="G4110" s="17"/>
      <c r="H4110" s="18">
        <f t="shared" si="63"/>
        <v>1000000</v>
      </c>
    </row>
    <row r="4111" spans="2:8" s="13" customFormat="1" hidden="1" x14ac:dyDescent="0.15">
      <c r="B4111" s="15">
        <v>112003</v>
      </c>
      <c r="C4111" s="16" t="s">
        <v>11</v>
      </c>
      <c r="D4111" s="26">
        <v>43721</v>
      </c>
      <c r="E4111" s="16" t="s">
        <v>2399</v>
      </c>
      <c r="F4111" s="66"/>
      <c r="G4111" s="17">
        <v>-1000000</v>
      </c>
      <c r="H4111" s="18">
        <f t="shared" si="63"/>
        <v>-1000000</v>
      </c>
    </row>
    <row r="4112" spans="2:8" s="13" customFormat="1" hidden="1" x14ac:dyDescent="0.15">
      <c r="B4112" s="15">
        <v>711004</v>
      </c>
      <c r="C4112" s="16" t="s">
        <v>143</v>
      </c>
      <c r="D4112" s="26">
        <v>43721</v>
      </c>
      <c r="E4112" s="16" t="s">
        <v>2400</v>
      </c>
      <c r="F4112" s="66">
        <v>700000</v>
      </c>
      <c r="G4112" s="17"/>
      <c r="H4112" s="18">
        <f t="shared" si="63"/>
        <v>700000</v>
      </c>
    </row>
    <row r="4113" spans="2:8" s="13" customFormat="1" hidden="1" x14ac:dyDescent="0.15">
      <c r="B4113" s="15">
        <v>112003</v>
      </c>
      <c r="C4113" s="16" t="s">
        <v>11</v>
      </c>
      <c r="D4113" s="26">
        <v>43721</v>
      </c>
      <c r="E4113" s="16" t="s">
        <v>2400</v>
      </c>
      <c r="F4113" s="66"/>
      <c r="G4113" s="17">
        <v>-700000</v>
      </c>
      <c r="H4113" s="18">
        <f t="shared" si="63"/>
        <v>-700000</v>
      </c>
    </row>
    <row r="4114" spans="2:8" s="13" customFormat="1" hidden="1" x14ac:dyDescent="0.15">
      <c r="B4114" s="15">
        <v>112003</v>
      </c>
      <c r="C4114" s="16" t="s">
        <v>11</v>
      </c>
      <c r="D4114" s="26">
        <v>43721</v>
      </c>
      <c r="E4114" s="16" t="s">
        <v>2401</v>
      </c>
      <c r="F4114" s="66">
        <v>4900000</v>
      </c>
      <c r="G4114" s="17"/>
      <c r="H4114" s="18">
        <f t="shared" si="63"/>
        <v>4900000</v>
      </c>
    </row>
    <row r="4115" spans="2:8" s="13" customFormat="1" hidden="1" x14ac:dyDescent="0.15">
      <c r="B4115" s="15">
        <v>112005</v>
      </c>
      <c r="C4115" s="16" t="s">
        <v>1218</v>
      </c>
      <c r="D4115" s="26">
        <v>43721</v>
      </c>
      <c r="E4115" s="16" t="s">
        <v>2401</v>
      </c>
      <c r="F4115" s="66"/>
      <c r="G4115" s="17">
        <v>-4900000</v>
      </c>
      <c r="H4115" s="18">
        <f t="shared" si="63"/>
        <v>-4900000</v>
      </c>
    </row>
    <row r="4116" spans="2:8" s="13" customFormat="1" hidden="1" x14ac:dyDescent="0.15">
      <c r="B4116" s="15">
        <v>112003</v>
      </c>
      <c r="C4116" s="16" t="s">
        <v>11</v>
      </c>
      <c r="D4116" s="26">
        <v>43724</v>
      </c>
      <c r="E4116" s="16" t="s">
        <v>2402</v>
      </c>
      <c r="F4116" s="66">
        <v>3180000</v>
      </c>
      <c r="G4116" s="17"/>
      <c r="H4116" s="18">
        <f t="shared" si="63"/>
        <v>3180000</v>
      </c>
    </row>
    <row r="4117" spans="2:8" s="13" customFormat="1" hidden="1" x14ac:dyDescent="0.15">
      <c r="B4117" s="15">
        <v>122004</v>
      </c>
      <c r="C4117" s="16" t="s">
        <v>2218</v>
      </c>
      <c r="D4117" s="26">
        <v>43724</v>
      </c>
      <c r="E4117" s="16" t="s">
        <v>2402</v>
      </c>
      <c r="F4117" s="66"/>
      <c r="G4117" s="17">
        <v>-3180000</v>
      </c>
      <c r="H4117" s="18">
        <f t="shared" si="63"/>
        <v>-3180000</v>
      </c>
    </row>
    <row r="4118" spans="2:8" s="13" customFormat="1" hidden="1" x14ac:dyDescent="0.15">
      <c r="B4118" s="15">
        <v>112003</v>
      </c>
      <c r="C4118" s="16" t="s">
        <v>11</v>
      </c>
      <c r="D4118" s="26">
        <v>43725</v>
      </c>
      <c r="E4118" s="16" t="s">
        <v>2403</v>
      </c>
      <c r="F4118" s="66">
        <v>10800000</v>
      </c>
      <c r="G4118" s="17"/>
      <c r="H4118" s="18">
        <f t="shared" si="63"/>
        <v>10800000</v>
      </c>
    </row>
    <row r="4119" spans="2:8" s="13" customFormat="1" hidden="1" x14ac:dyDescent="0.15">
      <c r="B4119" s="15">
        <v>122035</v>
      </c>
      <c r="C4119" s="16" t="s">
        <v>2246</v>
      </c>
      <c r="D4119" s="26">
        <v>43725</v>
      </c>
      <c r="E4119" s="16" t="s">
        <v>2403</v>
      </c>
      <c r="F4119" s="66"/>
      <c r="G4119" s="17">
        <v>-10800000</v>
      </c>
      <c r="H4119" s="18">
        <f t="shared" si="63"/>
        <v>-10800000</v>
      </c>
    </row>
    <row r="4120" spans="2:8" s="13" customFormat="1" hidden="1" x14ac:dyDescent="0.15">
      <c r="B4120" s="15">
        <v>112003</v>
      </c>
      <c r="C4120" s="16" t="s">
        <v>11</v>
      </c>
      <c r="D4120" s="26">
        <v>43725</v>
      </c>
      <c r="E4120" s="16" t="s">
        <v>2404</v>
      </c>
      <c r="F4120" s="66">
        <v>25575000</v>
      </c>
      <c r="G4120" s="17"/>
      <c r="H4120" s="18">
        <f t="shared" si="63"/>
        <v>25575000</v>
      </c>
    </row>
    <row r="4121" spans="2:8" s="13" customFormat="1" hidden="1" x14ac:dyDescent="0.15">
      <c r="B4121" s="15">
        <v>122042</v>
      </c>
      <c r="C4121" s="16" t="s">
        <v>2635</v>
      </c>
      <c r="D4121" s="26">
        <v>43725</v>
      </c>
      <c r="E4121" s="16" t="s">
        <v>2404</v>
      </c>
      <c r="F4121" s="66"/>
      <c r="G4121" s="17">
        <v>-25575000</v>
      </c>
      <c r="H4121" s="18">
        <f t="shared" si="63"/>
        <v>-25575000</v>
      </c>
    </row>
    <row r="4122" spans="2:8" s="13" customFormat="1" hidden="1" x14ac:dyDescent="0.15">
      <c r="B4122" s="15">
        <v>112003</v>
      </c>
      <c r="C4122" s="16" t="s">
        <v>11</v>
      </c>
      <c r="D4122" s="26">
        <v>43725</v>
      </c>
      <c r="E4122" s="16" t="s">
        <v>2405</v>
      </c>
      <c r="F4122" s="66">
        <v>44175000</v>
      </c>
      <c r="G4122" s="17"/>
      <c r="H4122" s="18">
        <f t="shared" si="63"/>
        <v>44175000</v>
      </c>
    </row>
    <row r="4123" spans="2:8" s="13" customFormat="1" hidden="1" x14ac:dyDescent="0.15">
      <c r="B4123" s="15">
        <v>122042</v>
      </c>
      <c r="C4123" s="16" t="s">
        <v>2635</v>
      </c>
      <c r="D4123" s="26">
        <v>43725</v>
      </c>
      <c r="E4123" s="16" t="s">
        <v>2405</v>
      </c>
      <c r="F4123" s="66"/>
      <c r="G4123" s="17">
        <v>-44175000</v>
      </c>
      <c r="H4123" s="18">
        <f t="shared" si="63"/>
        <v>-44175000</v>
      </c>
    </row>
    <row r="4124" spans="2:8" s="13" customFormat="1" hidden="1" x14ac:dyDescent="0.15">
      <c r="B4124" s="15">
        <v>711034</v>
      </c>
      <c r="C4124" s="16" t="s">
        <v>183</v>
      </c>
      <c r="D4124" s="26">
        <v>43725</v>
      </c>
      <c r="E4124" s="16" t="s">
        <v>2406</v>
      </c>
      <c r="F4124" s="66">
        <v>4000000</v>
      </c>
      <c r="G4124" s="17"/>
      <c r="H4124" s="18">
        <f t="shared" si="63"/>
        <v>4000000</v>
      </c>
    </row>
    <row r="4125" spans="2:8" s="13" customFormat="1" hidden="1" x14ac:dyDescent="0.15">
      <c r="B4125" s="15">
        <v>112003</v>
      </c>
      <c r="C4125" s="16" t="s">
        <v>11</v>
      </c>
      <c r="D4125" s="26">
        <v>43725</v>
      </c>
      <c r="E4125" s="16" t="s">
        <v>2406</v>
      </c>
      <c r="F4125" s="66"/>
      <c r="G4125" s="17">
        <v>-4000000</v>
      </c>
      <c r="H4125" s="18">
        <f t="shared" si="63"/>
        <v>-4000000</v>
      </c>
    </row>
    <row r="4126" spans="2:8" s="13" customFormat="1" hidden="1" x14ac:dyDescent="0.15">
      <c r="B4126" s="15">
        <v>112007</v>
      </c>
      <c r="C4126" s="16" t="s">
        <v>2329</v>
      </c>
      <c r="D4126" s="26">
        <v>43726</v>
      </c>
      <c r="E4126" s="16" t="s">
        <v>2407</v>
      </c>
      <c r="F4126" s="66">
        <v>150000000</v>
      </c>
      <c r="G4126" s="17"/>
      <c r="H4126" s="18">
        <f t="shared" si="63"/>
        <v>150000000</v>
      </c>
    </row>
    <row r="4127" spans="2:8" s="13" customFormat="1" hidden="1" x14ac:dyDescent="0.15">
      <c r="B4127" s="15">
        <v>112003</v>
      </c>
      <c r="C4127" s="16" t="s">
        <v>11</v>
      </c>
      <c r="D4127" s="26">
        <v>43726</v>
      </c>
      <c r="E4127" s="16" t="s">
        <v>2407</v>
      </c>
      <c r="F4127" s="66"/>
      <c r="G4127" s="17">
        <v>-150000000</v>
      </c>
      <c r="H4127" s="18">
        <f t="shared" si="63"/>
        <v>-150000000</v>
      </c>
    </row>
    <row r="4128" spans="2:8" s="13" customFormat="1" hidden="1" x14ac:dyDescent="0.15">
      <c r="B4128" s="15">
        <v>912004</v>
      </c>
      <c r="C4128" s="16" t="s">
        <v>205</v>
      </c>
      <c r="D4128" s="26">
        <v>43726</v>
      </c>
      <c r="E4128" s="16" t="s">
        <v>2320</v>
      </c>
      <c r="F4128" s="66">
        <v>3500</v>
      </c>
      <c r="G4128" s="17"/>
      <c r="H4128" s="18">
        <f t="shared" ref="H4128:H4191" si="64">F4128+G4128</f>
        <v>3500</v>
      </c>
    </row>
    <row r="4129" spans="2:8" s="13" customFormat="1" hidden="1" x14ac:dyDescent="0.15">
      <c r="B4129" s="15">
        <v>112003</v>
      </c>
      <c r="C4129" s="16" t="s">
        <v>11</v>
      </c>
      <c r="D4129" s="26">
        <v>43726</v>
      </c>
      <c r="E4129" s="16" t="s">
        <v>2320</v>
      </c>
      <c r="F4129" s="66"/>
      <c r="G4129" s="17">
        <v>-3500</v>
      </c>
      <c r="H4129" s="18">
        <f t="shared" si="64"/>
        <v>-3500</v>
      </c>
    </row>
    <row r="4130" spans="2:8" s="13" customFormat="1" hidden="1" x14ac:dyDescent="0.15">
      <c r="B4130" s="15">
        <v>212001</v>
      </c>
      <c r="C4130" s="16" t="s">
        <v>2260</v>
      </c>
      <c r="D4130" s="26">
        <v>43726</v>
      </c>
      <c r="E4130" s="16" t="s">
        <v>2408</v>
      </c>
      <c r="F4130" s="66">
        <v>20000000</v>
      </c>
      <c r="G4130" s="17"/>
      <c r="H4130" s="18">
        <f t="shared" si="64"/>
        <v>20000000</v>
      </c>
    </row>
    <row r="4131" spans="2:8" s="13" customFormat="1" hidden="1" x14ac:dyDescent="0.15">
      <c r="B4131" s="15">
        <v>112003</v>
      </c>
      <c r="C4131" s="16" t="s">
        <v>11</v>
      </c>
      <c r="D4131" s="26">
        <v>43726</v>
      </c>
      <c r="E4131" s="16" t="s">
        <v>2408</v>
      </c>
      <c r="F4131" s="66"/>
      <c r="G4131" s="17">
        <v>-20000000</v>
      </c>
      <c r="H4131" s="18">
        <f t="shared" si="64"/>
        <v>-20000000</v>
      </c>
    </row>
    <row r="4132" spans="2:8" s="13" customFormat="1" hidden="1" x14ac:dyDescent="0.15">
      <c r="B4132" s="15">
        <v>112003</v>
      </c>
      <c r="C4132" s="16" t="s">
        <v>11</v>
      </c>
      <c r="D4132" s="26">
        <v>43726</v>
      </c>
      <c r="E4132" s="16" t="s">
        <v>2409</v>
      </c>
      <c r="F4132" s="66">
        <v>20000000</v>
      </c>
      <c r="G4132" s="17"/>
      <c r="H4132" s="18">
        <f t="shared" si="64"/>
        <v>20000000</v>
      </c>
    </row>
    <row r="4133" spans="2:8" s="13" customFormat="1" hidden="1" x14ac:dyDescent="0.15">
      <c r="B4133" s="15">
        <v>122019</v>
      </c>
      <c r="C4133" s="16" t="s">
        <v>2232</v>
      </c>
      <c r="D4133" s="26">
        <v>43726</v>
      </c>
      <c r="E4133" s="16" t="s">
        <v>2409</v>
      </c>
      <c r="F4133" s="66"/>
      <c r="G4133" s="17">
        <v>-20000000</v>
      </c>
      <c r="H4133" s="18">
        <f t="shared" si="64"/>
        <v>-20000000</v>
      </c>
    </row>
    <row r="4134" spans="2:8" s="13" customFormat="1" hidden="1" x14ac:dyDescent="0.15">
      <c r="B4134" s="15">
        <v>112003</v>
      </c>
      <c r="C4134" s="16" t="s">
        <v>11</v>
      </c>
      <c r="D4134" s="26">
        <v>43726</v>
      </c>
      <c r="E4134" s="16" t="s">
        <v>2409</v>
      </c>
      <c r="F4134" s="66">
        <v>8160000</v>
      </c>
      <c r="G4134" s="17"/>
      <c r="H4134" s="18">
        <f t="shared" si="64"/>
        <v>8160000</v>
      </c>
    </row>
    <row r="4135" spans="2:8" s="13" customFormat="1" hidden="1" x14ac:dyDescent="0.15">
      <c r="B4135" s="15">
        <v>122019</v>
      </c>
      <c r="C4135" s="16" t="s">
        <v>2232</v>
      </c>
      <c r="D4135" s="26">
        <v>43726</v>
      </c>
      <c r="E4135" s="16" t="s">
        <v>2409</v>
      </c>
      <c r="F4135" s="66"/>
      <c r="G4135" s="17">
        <v>-8160000</v>
      </c>
      <c r="H4135" s="18">
        <f t="shared" si="64"/>
        <v>-8160000</v>
      </c>
    </row>
    <row r="4136" spans="2:8" s="13" customFormat="1" hidden="1" x14ac:dyDescent="0.15">
      <c r="B4136" s="15">
        <v>112003</v>
      </c>
      <c r="C4136" s="16" t="s">
        <v>11</v>
      </c>
      <c r="D4136" s="26">
        <v>43726</v>
      </c>
      <c r="E4136" s="16" t="s">
        <v>2410</v>
      </c>
      <c r="F4136" s="66">
        <v>500000</v>
      </c>
      <c r="G4136" s="17"/>
      <c r="H4136" s="18">
        <f t="shared" si="64"/>
        <v>500000</v>
      </c>
    </row>
    <row r="4137" spans="2:8" s="13" customFormat="1" hidden="1" x14ac:dyDescent="0.15">
      <c r="B4137" s="15">
        <v>711034</v>
      </c>
      <c r="C4137" s="16" t="s">
        <v>183</v>
      </c>
      <c r="D4137" s="26">
        <v>43726</v>
      </c>
      <c r="E4137" s="16" t="s">
        <v>2410</v>
      </c>
      <c r="F4137" s="66"/>
      <c r="G4137" s="17">
        <v>-500000</v>
      </c>
      <c r="H4137" s="18">
        <f t="shared" si="64"/>
        <v>-500000</v>
      </c>
    </row>
    <row r="4138" spans="2:8" s="13" customFormat="1" hidden="1" x14ac:dyDescent="0.15">
      <c r="B4138" s="15">
        <v>112003</v>
      </c>
      <c r="C4138" s="16" t="s">
        <v>11</v>
      </c>
      <c r="D4138" s="26">
        <v>43726</v>
      </c>
      <c r="E4138" s="16" t="s">
        <v>2411</v>
      </c>
      <c r="F4138" s="66">
        <v>23075000</v>
      </c>
      <c r="G4138" s="17"/>
      <c r="H4138" s="18">
        <f t="shared" si="64"/>
        <v>23075000</v>
      </c>
    </row>
    <row r="4139" spans="2:8" s="13" customFormat="1" hidden="1" x14ac:dyDescent="0.15">
      <c r="B4139" s="15">
        <v>215001</v>
      </c>
      <c r="C4139" s="16" t="s">
        <v>97</v>
      </c>
      <c r="D4139" s="26">
        <v>43726</v>
      </c>
      <c r="E4139" s="16" t="s">
        <v>2411</v>
      </c>
      <c r="F4139" s="66"/>
      <c r="G4139" s="17">
        <v>-23075000</v>
      </c>
      <c r="H4139" s="18">
        <f t="shared" si="64"/>
        <v>-23075000</v>
      </c>
    </row>
    <row r="4140" spans="2:8" s="13" customFormat="1" hidden="1" x14ac:dyDescent="0.15">
      <c r="B4140" s="15">
        <v>112003</v>
      </c>
      <c r="C4140" s="16" t="s">
        <v>11</v>
      </c>
      <c r="D4140" s="26">
        <v>43726</v>
      </c>
      <c r="E4140" s="16" t="s">
        <v>2412</v>
      </c>
      <c r="F4140" s="66">
        <v>2850000</v>
      </c>
      <c r="G4140" s="17"/>
      <c r="H4140" s="18">
        <f t="shared" si="64"/>
        <v>2850000</v>
      </c>
    </row>
    <row r="4141" spans="2:8" s="13" customFormat="1" hidden="1" x14ac:dyDescent="0.15">
      <c r="B4141" s="15">
        <v>122041</v>
      </c>
      <c r="C4141" s="16" t="s">
        <v>2634</v>
      </c>
      <c r="D4141" s="26">
        <v>43726</v>
      </c>
      <c r="E4141" s="16" t="s">
        <v>2412</v>
      </c>
      <c r="F4141" s="66"/>
      <c r="G4141" s="17">
        <v>-2850000</v>
      </c>
      <c r="H4141" s="18">
        <f t="shared" si="64"/>
        <v>-2850000</v>
      </c>
    </row>
    <row r="4142" spans="2:8" s="13" customFormat="1" hidden="1" x14ac:dyDescent="0.15">
      <c r="B4142" s="15">
        <v>112003</v>
      </c>
      <c r="C4142" s="16" t="s">
        <v>11</v>
      </c>
      <c r="D4142" s="26">
        <v>43727</v>
      </c>
      <c r="E4142" s="16" t="s">
        <v>2413</v>
      </c>
      <c r="F4142" s="66">
        <v>66819981</v>
      </c>
      <c r="G4142" s="17"/>
      <c r="H4142" s="18">
        <f t="shared" si="64"/>
        <v>66819981</v>
      </c>
    </row>
    <row r="4143" spans="2:8" s="13" customFormat="1" hidden="1" x14ac:dyDescent="0.15">
      <c r="B4143" s="15">
        <v>122005</v>
      </c>
      <c r="C4143" s="16" t="s">
        <v>1317</v>
      </c>
      <c r="D4143" s="26">
        <v>43727</v>
      </c>
      <c r="E4143" s="16" t="s">
        <v>2413</v>
      </c>
      <c r="F4143" s="66"/>
      <c r="G4143" s="17">
        <v>-66819981</v>
      </c>
      <c r="H4143" s="18">
        <f t="shared" si="64"/>
        <v>-66819981</v>
      </c>
    </row>
    <row r="4144" spans="2:8" s="13" customFormat="1" hidden="1" x14ac:dyDescent="0.15">
      <c r="B4144" s="15">
        <v>711001</v>
      </c>
      <c r="C4144" s="16" t="s">
        <v>175</v>
      </c>
      <c r="D4144" s="26">
        <v>43727</v>
      </c>
      <c r="E4144" s="16" t="s">
        <v>2414</v>
      </c>
      <c r="F4144" s="66">
        <v>1195982</v>
      </c>
      <c r="G4144" s="17"/>
      <c r="H4144" s="18">
        <f t="shared" si="64"/>
        <v>1195982</v>
      </c>
    </row>
    <row r="4145" spans="2:8" s="13" customFormat="1" hidden="1" x14ac:dyDescent="0.15">
      <c r="B4145" s="15">
        <v>112003</v>
      </c>
      <c r="C4145" s="16" t="s">
        <v>11</v>
      </c>
      <c r="D4145" s="26">
        <v>43727</v>
      </c>
      <c r="E4145" s="16" t="s">
        <v>2414</v>
      </c>
      <c r="F4145" s="66"/>
      <c r="G4145" s="17">
        <v>-1195982</v>
      </c>
      <c r="H4145" s="18">
        <f t="shared" si="64"/>
        <v>-1195982</v>
      </c>
    </row>
    <row r="4146" spans="2:8" s="13" customFormat="1" hidden="1" x14ac:dyDescent="0.15">
      <c r="B4146" s="15">
        <v>711001</v>
      </c>
      <c r="C4146" s="16" t="s">
        <v>175</v>
      </c>
      <c r="D4146" s="26">
        <v>43727</v>
      </c>
      <c r="E4146" s="16" t="s">
        <v>2414</v>
      </c>
      <c r="F4146" s="66">
        <v>11241032</v>
      </c>
      <c r="G4146" s="17"/>
      <c r="H4146" s="18">
        <f t="shared" si="64"/>
        <v>11241032</v>
      </c>
    </row>
    <row r="4147" spans="2:8" s="13" customFormat="1" hidden="1" x14ac:dyDescent="0.15">
      <c r="B4147" s="15">
        <v>112003</v>
      </c>
      <c r="C4147" s="16" t="s">
        <v>11</v>
      </c>
      <c r="D4147" s="26">
        <v>43727</v>
      </c>
      <c r="E4147" s="16" t="s">
        <v>2414</v>
      </c>
      <c r="F4147" s="66"/>
      <c r="G4147" s="17">
        <v>-11241032</v>
      </c>
      <c r="H4147" s="18">
        <f t="shared" si="64"/>
        <v>-11241032</v>
      </c>
    </row>
    <row r="4148" spans="2:8" s="13" customFormat="1" hidden="1" x14ac:dyDescent="0.15">
      <c r="B4148" s="15">
        <v>711001</v>
      </c>
      <c r="C4148" s="16" t="s">
        <v>175</v>
      </c>
      <c r="D4148" s="26">
        <v>43727</v>
      </c>
      <c r="E4148" s="16" t="s">
        <v>2415</v>
      </c>
      <c r="F4148" s="66">
        <v>2424922</v>
      </c>
      <c r="G4148" s="17"/>
      <c r="H4148" s="18">
        <f t="shared" si="64"/>
        <v>2424922</v>
      </c>
    </row>
    <row r="4149" spans="2:8" s="13" customFormat="1" hidden="1" x14ac:dyDescent="0.15">
      <c r="B4149" s="15">
        <v>112003</v>
      </c>
      <c r="C4149" s="16" t="s">
        <v>11</v>
      </c>
      <c r="D4149" s="26">
        <v>43727</v>
      </c>
      <c r="E4149" s="16" t="s">
        <v>2415</v>
      </c>
      <c r="F4149" s="66"/>
      <c r="G4149" s="17">
        <v>-2424922</v>
      </c>
      <c r="H4149" s="18">
        <f t="shared" si="64"/>
        <v>-2424922</v>
      </c>
    </row>
    <row r="4150" spans="2:8" s="13" customFormat="1" hidden="1" x14ac:dyDescent="0.15">
      <c r="B4150" s="15">
        <v>711001</v>
      </c>
      <c r="C4150" s="16" t="s">
        <v>175</v>
      </c>
      <c r="D4150" s="26">
        <v>43727</v>
      </c>
      <c r="E4150" s="16" t="s">
        <v>2415</v>
      </c>
      <c r="F4150" s="66">
        <v>6898703</v>
      </c>
      <c r="G4150" s="17"/>
      <c r="H4150" s="18">
        <f t="shared" si="64"/>
        <v>6898703</v>
      </c>
    </row>
    <row r="4151" spans="2:8" s="13" customFormat="1" hidden="1" x14ac:dyDescent="0.15">
      <c r="B4151" s="15">
        <v>112003</v>
      </c>
      <c r="C4151" s="16" t="s">
        <v>11</v>
      </c>
      <c r="D4151" s="26">
        <v>43727</v>
      </c>
      <c r="E4151" s="16" t="s">
        <v>2415</v>
      </c>
      <c r="F4151" s="66"/>
      <c r="G4151" s="17">
        <v>-6898703</v>
      </c>
      <c r="H4151" s="18">
        <f t="shared" si="64"/>
        <v>-6898703</v>
      </c>
    </row>
    <row r="4152" spans="2:8" s="13" customFormat="1" hidden="1" x14ac:dyDescent="0.15">
      <c r="B4152" s="15">
        <v>711001</v>
      </c>
      <c r="C4152" s="16" t="s">
        <v>175</v>
      </c>
      <c r="D4152" s="26">
        <v>43727</v>
      </c>
      <c r="E4152" s="16" t="s">
        <v>2416</v>
      </c>
      <c r="F4152" s="66">
        <v>6710935</v>
      </c>
      <c r="G4152" s="17"/>
      <c r="H4152" s="18">
        <f t="shared" si="64"/>
        <v>6710935</v>
      </c>
    </row>
    <row r="4153" spans="2:8" s="13" customFormat="1" hidden="1" x14ac:dyDescent="0.15">
      <c r="B4153" s="15">
        <v>112003</v>
      </c>
      <c r="C4153" s="16" t="s">
        <v>11</v>
      </c>
      <c r="D4153" s="26">
        <v>43727</v>
      </c>
      <c r="E4153" s="16" t="s">
        <v>2416</v>
      </c>
      <c r="F4153" s="66"/>
      <c r="G4153" s="17">
        <v>-6710935</v>
      </c>
      <c r="H4153" s="18">
        <f t="shared" si="64"/>
        <v>-6710935</v>
      </c>
    </row>
    <row r="4154" spans="2:8" s="13" customFormat="1" hidden="1" x14ac:dyDescent="0.15">
      <c r="B4154" s="15">
        <v>711001</v>
      </c>
      <c r="C4154" s="16" t="s">
        <v>175</v>
      </c>
      <c r="D4154" s="26">
        <v>43727</v>
      </c>
      <c r="E4154" s="16" t="s">
        <v>2415</v>
      </c>
      <c r="F4154" s="66">
        <v>6725271</v>
      </c>
      <c r="G4154" s="17"/>
      <c r="H4154" s="18">
        <f t="shared" si="64"/>
        <v>6725271</v>
      </c>
    </row>
    <row r="4155" spans="2:8" s="13" customFormat="1" hidden="1" x14ac:dyDescent="0.15">
      <c r="B4155" s="15">
        <v>112003</v>
      </c>
      <c r="C4155" s="16" t="s">
        <v>11</v>
      </c>
      <c r="D4155" s="26">
        <v>43727</v>
      </c>
      <c r="E4155" s="16" t="s">
        <v>2415</v>
      </c>
      <c r="F4155" s="66"/>
      <c r="G4155" s="17">
        <v>-6725271</v>
      </c>
      <c r="H4155" s="18">
        <f t="shared" si="64"/>
        <v>-6725271</v>
      </c>
    </row>
    <row r="4156" spans="2:8" s="13" customFormat="1" hidden="1" x14ac:dyDescent="0.15">
      <c r="B4156" s="15">
        <v>811019</v>
      </c>
      <c r="C4156" s="16" t="s">
        <v>158</v>
      </c>
      <c r="D4156" s="26">
        <v>43727</v>
      </c>
      <c r="E4156" s="16" t="s">
        <v>2417</v>
      </c>
      <c r="F4156" s="66">
        <v>4921600</v>
      </c>
      <c r="G4156" s="17"/>
      <c r="H4156" s="18">
        <f t="shared" si="64"/>
        <v>4921600</v>
      </c>
    </row>
    <row r="4157" spans="2:8" s="13" customFormat="1" hidden="1" x14ac:dyDescent="0.15">
      <c r="B4157" s="15">
        <v>112003</v>
      </c>
      <c r="C4157" s="16" t="s">
        <v>11</v>
      </c>
      <c r="D4157" s="26">
        <v>43727</v>
      </c>
      <c r="E4157" s="16" t="s">
        <v>2417</v>
      </c>
      <c r="F4157" s="66"/>
      <c r="G4157" s="17">
        <v>-4921600</v>
      </c>
      <c r="H4157" s="18">
        <f t="shared" si="64"/>
        <v>-4921600</v>
      </c>
    </row>
    <row r="4158" spans="2:8" s="13" customFormat="1" hidden="1" x14ac:dyDescent="0.15">
      <c r="B4158" s="15">
        <v>811024</v>
      </c>
      <c r="C4158" s="16" t="s">
        <v>162</v>
      </c>
      <c r="D4158" s="26">
        <v>43727</v>
      </c>
      <c r="E4158" s="16" t="s">
        <v>2418</v>
      </c>
      <c r="F4158" s="66">
        <v>5760400</v>
      </c>
      <c r="G4158" s="17"/>
      <c r="H4158" s="18">
        <f t="shared" si="64"/>
        <v>5760400</v>
      </c>
    </row>
    <row r="4159" spans="2:8" s="13" customFormat="1" hidden="1" x14ac:dyDescent="0.15">
      <c r="B4159" s="15">
        <v>112003</v>
      </c>
      <c r="C4159" s="16" t="s">
        <v>11</v>
      </c>
      <c r="D4159" s="26">
        <v>43727</v>
      </c>
      <c r="E4159" s="16" t="s">
        <v>2418</v>
      </c>
      <c r="F4159" s="66"/>
      <c r="G4159" s="17">
        <v>-5760400</v>
      </c>
      <c r="H4159" s="18">
        <f t="shared" si="64"/>
        <v>-5760400</v>
      </c>
    </row>
    <row r="4160" spans="2:8" s="13" customFormat="1" hidden="1" x14ac:dyDescent="0.15">
      <c r="B4160" s="15">
        <v>711013</v>
      </c>
      <c r="C4160" s="16" t="s">
        <v>152</v>
      </c>
      <c r="D4160" s="26">
        <v>43727</v>
      </c>
      <c r="E4160" s="16" t="s">
        <v>2419</v>
      </c>
      <c r="F4160" s="66">
        <v>1375000</v>
      </c>
      <c r="G4160" s="17"/>
      <c r="H4160" s="18">
        <f t="shared" si="64"/>
        <v>1375000</v>
      </c>
    </row>
    <row r="4161" spans="2:8" s="13" customFormat="1" hidden="1" x14ac:dyDescent="0.15">
      <c r="B4161" s="15">
        <v>112003</v>
      </c>
      <c r="C4161" s="16" t="s">
        <v>11</v>
      </c>
      <c r="D4161" s="26">
        <v>43727</v>
      </c>
      <c r="E4161" s="16" t="s">
        <v>2419</v>
      </c>
      <c r="F4161" s="66"/>
      <c r="G4161" s="17">
        <v>-1375000</v>
      </c>
      <c r="H4161" s="18">
        <f t="shared" si="64"/>
        <v>-1375000</v>
      </c>
    </row>
    <row r="4162" spans="2:8" s="13" customFormat="1" hidden="1" x14ac:dyDescent="0.15">
      <c r="B4162" s="15">
        <v>811016</v>
      </c>
      <c r="C4162" s="16" t="s">
        <v>155</v>
      </c>
      <c r="D4162" s="26">
        <v>43727</v>
      </c>
      <c r="E4162" s="16" t="s">
        <v>2420</v>
      </c>
      <c r="F4162" s="66">
        <v>4577000</v>
      </c>
      <c r="G4162" s="17"/>
      <c r="H4162" s="18">
        <f t="shared" si="64"/>
        <v>4577000</v>
      </c>
    </row>
    <row r="4163" spans="2:8" s="13" customFormat="1" hidden="1" x14ac:dyDescent="0.15">
      <c r="B4163" s="15">
        <v>112003</v>
      </c>
      <c r="C4163" s="16" t="s">
        <v>11</v>
      </c>
      <c r="D4163" s="26">
        <v>43727</v>
      </c>
      <c r="E4163" s="16" t="s">
        <v>2420</v>
      </c>
      <c r="F4163" s="66"/>
      <c r="G4163" s="17">
        <v>-4577000</v>
      </c>
      <c r="H4163" s="18">
        <f t="shared" si="64"/>
        <v>-4577000</v>
      </c>
    </row>
    <row r="4164" spans="2:8" s="13" customFormat="1" hidden="1" x14ac:dyDescent="0.15">
      <c r="B4164" s="15">
        <v>811019</v>
      </c>
      <c r="C4164" s="16" t="s">
        <v>158</v>
      </c>
      <c r="D4164" s="26">
        <v>43727</v>
      </c>
      <c r="E4164" s="16" t="s">
        <v>2421</v>
      </c>
      <c r="F4164" s="66">
        <v>1983200</v>
      </c>
      <c r="G4164" s="17"/>
      <c r="H4164" s="18">
        <f t="shared" si="64"/>
        <v>1983200</v>
      </c>
    </row>
    <row r="4165" spans="2:8" s="13" customFormat="1" hidden="1" x14ac:dyDescent="0.15">
      <c r="B4165" s="15">
        <v>112003</v>
      </c>
      <c r="C4165" s="16" t="s">
        <v>11</v>
      </c>
      <c r="D4165" s="26">
        <v>43727</v>
      </c>
      <c r="E4165" s="16" t="s">
        <v>2421</v>
      </c>
      <c r="F4165" s="66"/>
      <c r="G4165" s="17">
        <v>-1983200</v>
      </c>
      <c r="H4165" s="18">
        <f t="shared" si="64"/>
        <v>-1983200</v>
      </c>
    </row>
    <row r="4166" spans="2:8" s="13" customFormat="1" hidden="1" x14ac:dyDescent="0.15">
      <c r="B4166" s="15">
        <v>811016</v>
      </c>
      <c r="C4166" s="16" t="s">
        <v>155</v>
      </c>
      <c r="D4166" s="26">
        <v>43727</v>
      </c>
      <c r="E4166" s="16" t="s">
        <v>2422</v>
      </c>
      <c r="F4166" s="66">
        <v>4877000</v>
      </c>
      <c r="G4166" s="17"/>
      <c r="H4166" s="18">
        <f t="shared" si="64"/>
        <v>4877000</v>
      </c>
    </row>
    <row r="4167" spans="2:8" s="13" customFormat="1" hidden="1" x14ac:dyDescent="0.15">
      <c r="B4167" s="15">
        <v>112003</v>
      </c>
      <c r="C4167" s="16" t="s">
        <v>11</v>
      </c>
      <c r="D4167" s="26">
        <v>43727</v>
      </c>
      <c r="E4167" s="16" t="s">
        <v>2422</v>
      </c>
      <c r="F4167" s="66"/>
      <c r="G4167" s="17">
        <v>-4877000</v>
      </c>
      <c r="H4167" s="18">
        <f t="shared" si="64"/>
        <v>-4877000</v>
      </c>
    </row>
    <row r="4168" spans="2:8" s="13" customFormat="1" hidden="1" x14ac:dyDescent="0.15">
      <c r="B4168" s="15">
        <v>711034</v>
      </c>
      <c r="C4168" s="16" t="s">
        <v>183</v>
      </c>
      <c r="D4168" s="26">
        <v>43727</v>
      </c>
      <c r="E4168" s="16" t="s">
        <v>2423</v>
      </c>
      <c r="F4168" s="66">
        <v>42390000</v>
      </c>
      <c r="G4168" s="17"/>
      <c r="H4168" s="18">
        <f t="shared" si="64"/>
        <v>42390000</v>
      </c>
    </row>
    <row r="4169" spans="2:8" s="13" customFormat="1" hidden="1" x14ac:dyDescent="0.15">
      <c r="B4169" s="15">
        <v>112003</v>
      </c>
      <c r="C4169" s="16" t="s">
        <v>11</v>
      </c>
      <c r="D4169" s="26">
        <v>43727</v>
      </c>
      <c r="E4169" s="16" t="s">
        <v>2423</v>
      </c>
      <c r="F4169" s="66"/>
      <c r="G4169" s="17">
        <v>-42390000</v>
      </c>
      <c r="H4169" s="18">
        <f t="shared" si="64"/>
        <v>-42390000</v>
      </c>
    </row>
    <row r="4170" spans="2:8" s="13" customFormat="1" hidden="1" x14ac:dyDescent="0.15">
      <c r="B4170" s="15">
        <v>711034</v>
      </c>
      <c r="C4170" s="16" t="s">
        <v>183</v>
      </c>
      <c r="D4170" s="26">
        <v>43727</v>
      </c>
      <c r="E4170" s="16" t="s">
        <v>2424</v>
      </c>
      <c r="F4170" s="66">
        <v>100000</v>
      </c>
      <c r="G4170" s="17"/>
      <c r="H4170" s="18">
        <f t="shared" si="64"/>
        <v>100000</v>
      </c>
    </row>
    <row r="4171" spans="2:8" s="13" customFormat="1" hidden="1" x14ac:dyDescent="0.15">
      <c r="B4171" s="15">
        <v>811016</v>
      </c>
      <c r="C4171" s="16" t="s">
        <v>155</v>
      </c>
      <c r="D4171" s="26">
        <v>43727</v>
      </c>
      <c r="E4171" s="16" t="s">
        <v>2424</v>
      </c>
      <c r="F4171" s="66"/>
      <c r="G4171" s="17">
        <v>-100000</v>
      </c>
      <c r="H4171" s="18">
        <f t="shared" si="64"/>
        <v>-100000</v>
      </c>
    </row>
    <row r="4172" spans="2:8" s="13" customFormat="1" hidden="1" x14ac:dyDescent="0.15">
      <c r="B4172" s="15">
        <v>711013</v>
      </c>
      <c r="C4172" s="16" t="s">
        <v>152</v>
      </c>
      <c r="D4172" s="26">
        <v>43727</v>
      </c>
      <c r="E4172" s="16" t="s">
        <v>2425</v>
      </c>
      <c r="F4172" s="66">
        <v>2200000</v>
      </c>
      <c r="G4172" s="17"/>
      <c r="H4172" s="18">
        <f t="shared" si="64"/>
        <v>2200000</v>
      </c>
    </row>
    <row r="4173" spans="2:8" s="13" customFormat="1" hidden="1" x14ac:dyDescent="0.15">
      <c r="B4173" s="15">
        <v>112003</v>
      </c>
      <c r="C4173" s="16" t="s">
        <v>11</v>
      </c>
      <c r="D4173" s="26">
        <v>43727</v>
      </c>
      <c r="E4173" s="16" t="s">
        <v>2425</v>
      </c>
      <c r="F4173" s="66"/>
      <c r="G4173" s="17">
        <v>-2200000</v>
      </c>
      <c r="H4173" s="18">
        <f t="shared" si="64"/>
        <v>-2200000</v>
      </c>
    </row>
    <row r="4174" spans="2:8" s="13" customFormat="1" hidden="1" x14ac:dyDescent="0.15">
      <c r="B4174" s="15">
        <v>611012</v>
      </c>
      <c r="C4174" s="16" t="s">
        <v>151</v>
      </c>
      <c r="D4174" s="26">
        <v>43727</v>
      </c>
      <c r="E4174" s="16" t="s">
        <v>2426</v>
      </c>
      <c r="F4174" s="66">
        <v>3017000</v>
      </c>
      <c r="G4174" s="17"/>
      <c r="H4174" s="18">
        <f t="shared" si="64"/>
        <v>3017000</v>
      </c>
    </row>
    <row r="4175" spans="2:8" s="13" customFormat="1" hidden="1" x14ac:dyDescent="0.15">
      <c r="B4175" s="15">
        <v>112003</v>
      </c>
      <c r="C4175" s="16" t="s">
        <v>11</v>
      </c>
      <c r="D4175" s="26">
        <v>43727</v>
      </c>
      <c r="E4175" s="16" t="s">
        <v>2426</v>
      </c>
      <c r="F4175" s="66"/>
      <c r="G4175" s="17">
        <v>-3017000</v>
      </c>
      <c r="H4175" s="18">
        <f t="shared" si="64"/>
        <v>-3017000</v>
      </c>
    </row>
    <row r="4176" spans="2:8" s="13" customFormat="1" hidden="1" x14ac:dyDescent="0.15">
      <c r="B4176" s="15">
        <v>811020</v>
      </c>
      <c r="C4176" s="16" t="s">
        <v>178</v>
      </c>
      <c r="D4176" s="26">
        <v>43727</v>
      </c>
      <c r="E4176" s="16" t="s">
        <v>2427</v>
      </c>
      <c r="F4176" s="66">
        <v>553000</v>
      </c>
      <c r="G4176" s="17"/>
      <c r="H4176" s="18">
        <f t="shared" si="64"/>
        <v>553000</v>
      </c>
    </row>
    <row r="4177" spans="2:10" s="13" customFormat="1" hidden="1" x14ac:dyDescent="0.15">
      <c r="B4177" s="15">
        <v>112003</v>
      </c>
      <c r="C4177" s="16" t="s">
        <v>11</v>
      </c>
      <c r="D4177" s="26">
        <v>43727</v>
      </c>
      <c r="E4177" s="16" t="s">
        <v>2427</v>
      </c>
      <c r="F4177" s="66"/>
      <c r="G4177" s="17">
        <v>-553000</v>
      </c>
      <c r="H4177" s="18">
        <f t="shared" si="64"/>
        <v>-553000</v>
      </c>
    </row>
    <row r="4178" spans="2:10" s="13" customFormat="1" hidden="1" x14ac:dyDescent="0.15">
      <c r="B4178" s="15">
        <v>711001</v>
      </c>
      <c r="C4178" s="16" t="s">
        <v>175</v>
      </c>
      <c r="D4178" s="26">
        <v>43727</v>
      </c>
      <c r="E4178" s="16" t="s">
        <v>2428</v>
      </c>
      <c r="F4178" s="66">
        <v>647500</v>
      </c>
      <c r="G4178" s="17"/>
      <c r="H4178" s="18">
        <f t="shared" si="64"/>
        <v>647500</v>
      </c>
    </row>
    <row r="4179" spans="2:10" s="13" customFormat="1" hidden="1" x14ac:dyDescent="0.15">
      <c r="B4179" s="15">
        <v>112003</v>
      </c>
      <c r="C4179" s="16" t="s">
        <v>11</v>
      </c>
      <c r="D4179" s="26">
        <v>43727</v>
      </c>
      <c r="E4179" s="16" t="s">
        <v>2428</v>
      </c>
      <c r="F4179" s="66"/>
      <c r="G4179" s="17">
        <v>-647500</v>
      </c>
      <c r="H4179" s="18">
        <f t="shared" si="64"/>
        <v>-647500</v>
      </c>
    </row>
    <row r="4180" spans="2:10" s="13" customFormat="1" hidden="1" x14ac:dyDescent="0.15">
      <c r="B4180" s="15">
        <v>711001</v>
      </c>
      <c r="C4180" s="16" t="s">
        <v>175</v>
      </c>
      <c r="D4180" s="26">
        <v>43727</v>
      </c>
      <c r="E4180" s="16" t="s">
        <v>2429</v>
      </c>
      <c r="F4180" s="66">
        <v>5940000</v>
      </c>
      <c r="G4180" s="17"/>
      <c r="H4180" s="18">
        <f t="shared" si="64"/>
        <v>5940000</v>
      </c>
      <c r="J4180" s="58"/>
    </row>
    <row r="4181" spans="2:10" s="13" customFormat="1" hidden="1" x14ac:dyDescent="0.15">
      <c r="B4181" s="15">
        <v>112003</v>
      </c>
      <c r="C4181" s="16" t="s">
        <v>11</v>
      </c>
      <c r="D4181" s="26">
        <v>43727</v>
      </c>
      <c r="E4181" s="16" t="s">
        <v>2429</v>
      </c>
      <c r="F4181" s="66"/>
      <c r="G4181" s="17">
        <v>-5940000</v>
      </c>
      <c r="H4181" s="18">
        <f t="shared" si="64"/>
        <v>-5940000</v>
      </c>
    </row>
    <row r="4182" spans="2:10" s="13" customFormat="1" hidden="1" x14ac:dyDescent="0.15">
      <c r="B4182" s="15">
        <v>711034</v>
      </c>
      <c r="C4182" s="16" t="s">
        <v>183</v>
      </c>
      <c r="D4182" s="26">
        <v>43727</v>
      </c>
      <c r="E4182" s="16" t="s">
        <v>2430</v>
      </c>
      <c r="F4182" s="66">
        <v>2300000</v>
      </c>
      <c r="G4182" s="17"/>
      <c r="H4182" s="18">
        <f t="shared" si="64"/>
        <v>2300000</v>
      </c>
    </row>
    <row r="4183" spans="2:10" s="13" customFormat="1" hidden="1" x14ac:dyDescent="0.15">
      <c r="B4183" s="15">
        <v>112003</v>
      </c>
      <c r="C4183" s="16" t="s">
        <v>11</v>
      </c>
      <c r="D4183" s="26">
        <v>43727</v>
      </c>
      <c r="E4183" s="16" t="s">
        <v>2430</v>
      </c>
      <c r="F4183" s="66"/>
      <c r="G4183" s="17">
        <v>-2300000</v>
      </c>
      <c r="H4183" s="18">
        <f t="shared" si="64"/>
        <v>-2300000</v>
      </c>
    </row>
    <row r="4184" spans="2:10" s="13" customFormat="1" hidden="1" x14ac:dyDescent="0.15">
      <c r="B4184" s="15">
        <v>711011</v>
      </c>
      <c r="C4184" s="16" t="s">
        <v>150</v>
      </c>
      <c r="D4184" s="26">
        <v>43727</v>
      </c>
      <c r="E4184" s="16" t="s">
        <v>2431</v>
      </c>
      <c r="F4184" s="66">
        <v>5400000</v>
      </c>
      <c r="G4184" s="17"/>
      <c r="H4184" s="18">
        <f t="shared" si="64"/>
        <v>5400000</v>
      </c>
    </row>
    <row r="4185" spans="2:10" s="13" customFormat="1" hidden="1" x14ac:dyDescent="0.15">
      <c r="B4185" s="15">
        <v>112003</v>
      </c>
      <c r="C4185" s="16" t="s">
        <v>11</v>
      </c>
      <c r="D4185" s="26">
        <v>43727</v>
      </c>
      <c r="E4185" s="16" t="s">
        <v>2431</v>
      </c>
      <c r="F4185" s="66"/>
      <c r="G4185" s="17">
        <v>-5400000</v>
      </c>
      <c r="H4185" s="18">
        <f t="shared" si="64"/>
        <v>-5400000</v>
      </c>
    </row>
    <row r="4186" spans="2:10" s="13" customFormat="1" hidden="1" x14ac:dyDescent="0.15">
      <c r="B4186" s="15">
        <v>811013</v>
      </c>
      <c r="C4186" s="16" t="s">
        <v>152</v>
      </c>
      <c r="D4186" s="26">
        <v>43727</v>
      </c>
      <c r="E4186" s="16" t="s">
        <v>2432</v>
      </c>
      <c r="F4186" s="66">
        <v>745977</v>
      </c>
      <c r="G4186" s="17"/>
      <c r="H4186" s="18">
        <f t="shared" si="64"/>
        <v>745977</v>
      </c>
    </row>
    <row r="4187" spans="2:10" s="13" customFormat="1" hidden="1" x14ac:dyDescent="0.15">
      <c r="B4187" s="15">
        <v>112003</v>
      </c>
      <c r="C4187" s="16" t="s">
        <v>11</v>
      </c>
      <c r="D4187" s="26">
        <v>43727</v>
      </c>
      <c r="E4187" s="16" t="s">
        <v>2432</v>
      </c>
      <c r="F4187" s="66"/>
      <c r="G4187" s="17">
        <v>-745977</v>
      </c>
      <c r="H4187" s="18">
        <f t="shared" si="64"/>
        <v>-745977</v>
      </c>
    </row>
    <row r="4188" spans="2:10" s="13" customFormat="1" hidden="1" x14ac:dyDescent="0.15">
      <c r="B4188" s="15">
        <v>212001</v>
      </c>
      <c r="C4188" s="16" t="s">
        <v>2260</v>
      </c>
      <c r="D4188" s="26">
        <v>43727</v>
      </c>
      <c r="E4188" s="16" t="s">
        <v>2433</v>
      </c>
      <c r="F4188" s="66">
        <v>21000000</v>
      </c>
      <c r="G4188" s="17"/>
      <c r="H4188" s="18">
        <f t="shared" si="64"/>
        <v>21000000</v>
      </c>
    </row>
    <row r="4189" spans="2:10" s="13" customFormat="1" hidden="1" x14ac:dyDescent="0.15">
      <c r="B4189" s="15">
        <v>112003</v>
      </c>
      <c r="C4189" s="16" t="s">
        <v>11</v>
      </c>
      <c r="D4189" s="26">
        <v>43727</v>
      </c>
      <c r="E4189" s="16" t="s">
        <v>2433</v>
      </c>
      <c r="F4189" s="66"/>
      <c r="G4189" s="17">
        <v>-21000000</v>
      </c>
      <c r="H4189" s="18">
        <f t="shared" si="64"/>
        <v>-21000000</v>
      </c>
    </row>
    <row r="4190" spans="2:10" s="13" customFormat="1" hidden="1" x14ac:dyDescent="0.15">
      <c r="B4190" s="15">
        <v>711011</v>
      </c>
      <c r="C4190" s="16" t="s">
        <v>150</v>
      </c>
      <c r="D4190" s="26">
        <v>43727</v>
      </c>
      <c r="E4190" s="16" t="s">
        <v>2434</v>
      </c>
      <c r="F4190" s="66">
        <v>874000</v>
      </c>
      <c r="G4190" s="17"/>
      <c r="H4190" s="18">
        <f t="shared" si="64"/>
        <v>874000</v>
      </c>
    </row>
    <row r="4191" spans="2:10" s="13" customFormat="1" hidden="1" x14ac:dyDescent="0.15">
      <c r="B4191" s="15">
        <v>112003</v>
      </c>
      <c r="C4191" s="16" t="s">
        <v>11</v>
      </c>
      <c r="D4191" s="26">
        <v>43727</v>
      </c>
      <c r="E4191" s="16" t="s">
        <v>2434</v>
      </c>
      <c r="F4191" s="66"/>
      <c r="G4191" s="17">
        <v>-874000</v>
      </c>
      <c r="H4191" s="18">
        <f t="shared" si="64"/>
        <v>-874000</v>
      </c>
    </row>
    <row r="4192" spans="2:10" s="13" customFormat="1" hidden="1" x14ac:dyDescent="0.15">
      <c r="B4192" s="15">
        <v>811015</v>
      </c>
      <c r="C4192" s="16" t="s">
        <v>154</v>
      </c>
      <c r="D4192" s="26">
        <v>43727</v>
      </c>
      <c r="E4192" s="16" t="s">
        <v>2435</v>
      </c>
      <c r="F4192" s="66">
        <v>52000</v>
      </c>
      <c r="G4192" s="17"/>
      <c r="H4192" s="18">
        <f t="shared" ref="H4192:H4255" si="65">F4192+G4192</f>
        <v>52000</v>
      </c>
    </row>
    <row r="4193" spans="2:8" s="13" customFormat="1" hidden="1" x14ac:dyDescent="0.15">
      <c r="B4193" s="15">
        <v>112003</v>
      </c>
      <c r="C4193" s="16" t="s">
        <v>11</v>
      </c>
      <c r="D4193" s="26">
        <v>43727</v>
      </c>
      <c r="E4193" s="16" t="s">
        <v>2435</v>
      </c>
      <c r="F4193" s="66"/>
      <c r="G4193" s="17">
        <v>-52000</v>
      </c>
      <c r="H4193" s="18">
        <f t="shared" si="65"/>
        <v>-52000</v>
      </c>
    </row>
    <row r="4194" spans="2:8" s="13" customFormat="1" hidden="1" x14ac:dyDescent="0.15">
      <c r="B4194" s="15">
        <v>811015</v>
      </c>
      <c r="C4194" s="16" t="s">
        <v>154</v>
      </c>
      <c r="D4194" s="26">
        <v>43727</v>
      </c>
      <c r="E4194" s="16" t="s">
        <v>2436</v>
      </c>
      <c r="F4194" s="66">
        <v>52000</v>
      </c>
      <c r="G4194" s="17"/>
      <c r="H4194" s="18">
        <f t="shared" si="65"/>
        <v>52000</v>
      </c>
    </row>
    <row r="4195" spans="2:8" s="13" customFormat="1" hidden="1" x14ac:dyDescent="0.15">
      <c r="B4195" s="15">
        <v>112003</v>
      </c>
      <c r="C4195" s="16" t="s">
        <v>11</v>
      </c>
      <c r="D4195" s="26">
        <v>43727</v>
      </c>
      <c r="E4195" s="16" t="s">
        <v>2436</v>
      </c>
      <c r="F4195" s="66"/>
      <c r="G4195" s="17">
        <v>-52000</v>
      </c>
      <c r="H4195" s="18">
        <f t="shared" si="65"/>
        <v>-52000</v>
      </c>
    </row>
    <row r="4196" spans="2:8" s="13" customFormat="1" hidden="1" x14ac:dyDescent="0.15">
      <c r="B4196" s="15">
        <v>811015</v>
      </c>
      <c r="C4196" s="16" t="s">
        <v>154</v>
      </c>
      <c r="D4196" s="26">
        <v>43727</v>
      </c>
      <c r="E4196" s="16" t="s">
        <v>2437</v>
      </c>
      <c r="F4196" s="66">
        <v>347710</v>
      </c>
      <c r="G4196" s="17"/>
      <c r="H4196" s="18">
        <f t="shared" si="65"/>
        <v>347710</v>
      </c>
    </row>
    <row r="4197" spans="2:8" s="13" customFormat="1" hidden="1" x14ac:dyDescent="0.15">
      <c r="B4197" s="15">
        <v>112003</v>
      </c>
      <c r="C4197" s="16" t="s">
        <v>11</v>
      </c>
      <c r="D4197" s="26">
        <v>43727</v>
      </c>
      <c r="E4197" s="16" t="s">
        <v>2437</v>
      </c>
      <c r="F4197" s="66"/>
      <c r="G4197" s="17">
        <v>-347710</v>
      </c>
      <c r="H4197" s="18">
        <f t="shared" si="65"/>
        <v>-347710</v>
      </c>
    </row>
    <row r="4198" spans="2:8" s="13" customFormat="1" hidden="1" x14ac:dyDescent="0.15">
      <c r="B4198" s="15">
        <v>811015</v>
      </c>
      <c r="C4198" s="16" t="s">
        <v>154</v>
      </c>
      <c r="D4198" s="26">
        <v>43727</v>
      </c>
      <c r="E4198" s="16" t="s">
        <v>2438</v>
      </c>
      <c r="F4198" s="66">
        <v>410953</v>
      </c>
      <c r="G4198" s="17"/>
      <c r="H4198" s="18">
        <f t="shared" si="65"/>
        <v>410953</v>
      </c>
    </row>
    <row r="4199" spans="2:8" s="13" customFormat="1" hidden="1" x14ac:dyDescent="0.15">
      <c r="B4199" s="15">
        <v>112003</v>
      </c>
      <c r="C4199" s="16" t="s">
        <v>11</v>
      </c>
      <c r="D4199" s="26">
        <v>43727</v>
      </c>
      <c r="E4199" s="16" t="s">
        <v>2438</v>
      </c>
      <c r="F4199" s="66"/>
      <c r="G4199" s="17">
        <v>-410953</v>
      </c>
      <c r="H4199" s="18">
        <f t="shared" si="65"/>
        <v>-410953</v>
      </c>
    </row>
    <row r="4200" spans="2:8" s="13" customFormat="1" hidden="1" x14ac:dyDescent="0.15">
      <c r="B4200" s="15">
        <v>811015</v>
      </c>
      <c r="C4200" s="16" t="s">
        <v>154</v>
      </c>
      <c r="D4200" s="26">
        <v>43727</v>
      </c>
      <c r="E4200" s="16" t="s">
        <v>2439</v>
      </c>
      <c r="F4200" s="66">
        <v>233324</v>
      </c>
      <c r="G4200" s="17"/>
      <c r="H4200" s="18">
        <f t="shared" si="65"/>
        <v>233324</v>
      </c>
    </row>
    <row r="4201" spans="2:8" s="13" customFormat="1" hidden="1" x14ac:dyDescent="0.15">
      <c r="B4201" s="15">
        <v>112003</v>
      </c>
      <c r="C4201" s="16" t="s">
        <v>11</v>
      </c>
      <c r="D4201" s="26">
        <v>43727</v>
      </c>
      <c r="E4201" s="16" t="s">
        <v>2439</v>
      </c>
      <c r="F4201" s="66"/>
      <c r="G4201" s="17">
        <v>-233324</v>
      </c>
      <c r="H4201" s="18">
        <f t="shared" si="65"/>
        <v>-233324</v>
      </c>
    </row>
    <row r="4202" spans="2:8" s="13" customFormat="1" hidden="1" x14ac:dyDescent="0.15">
      <c r="B4202" s="15">
        <v>811014</v>
      </c>
      <c r="C4202" s="16" t="s">
        <v>153</v>
      </c>
      <c r="D4202" s="26">
        <v>43727</v>
      </c>
      <c r="E4202" s="16" t="s">
        <v>753</v>
      </c>
      <c r="F4202" s="66">
        <v>24829</v>
      </c>
      <c r="G4202" s="17"/>
      <c r="H4202" s="18">
        <f t="shared" si="65"/>
        <v>24829</v>
      </c>
    </row>
    <row r="4203" spans="2:8" s="13" customFormat="1" hidden="1" x14ac:dyDescent="0.15">
      <c r="B4203" s="15">
        <v>112003</v>
      </c>
      <c r="C4203" s="16" t="s">
        <v>11</v>
      </c>
      <c r="D4203" s="26">
        <v>43727</v>
      </c>
      <c r="E4203" s="16" t="s">
        <v>753</v>
      </c>
      <c r="F4203" s="66"/>
      <c r="G4203" s="17">
        <v>-24829</v>
      </c>
      <c r="H4203" s="18">
        <f t="shared" si="65"/>
        <v>-24829</v>
      </c>
    </row>
    <row r="4204" spans="2:8" s="13" customFormat="1" hidden="1" x14ac:dyDescent="0.15">
      <c r="B4204" s="15">
        <v>611015</v>
      </c>
      <c r="C4204" s="16" t="s">
        <v>154</v>
      </c>
      <c r="D4204" s="26">
        <v>43727</v>
      </c>
      <c r="E4204" s="16" t="s">
        <v>2440</v>
      </c>
      <c r="F4204" s="66">
        <v>333260</v>
      </c>
      <c r="G4204" s="17"/>
      <c r="H4204" s="18">
        <f t="shared" si="65"/>
        <v>333260</v>
      </c>
    </row>
    <row r="4205" spans="2:8" s="13" customFormat="1" hidden="1" x14ac:dyDescent="0.15">
      <c r="B4205" s="15">
        <v>112003</v>
      </c>
      <c r="C4205" s="16" t="s">
        <v>11</v>
      </c>
      <c r="D4205" s="26">
        <v>43727</v>
      </c>
      <c r="E4205" s="16" t="s">
        <v>2440</v>
      </c>
      <c r="F4205" s="66"/>
      <c r="G4205" s="17">
        <v>-333260</v>
      </c>
      <c r="H4205" s="18">
        <f t="shared" si="65"/>
        <v>-333260</v>
      </c>
    </row>
    <row r="4206" spans="2:8" s="13" customFormat="1" hidden="1" x14ac:dyDescent="0.15">
      <c r="B4206" s="15">
        <v>811015</v>
      </c>
      <c r="C4206" s="16" t="s">
        <v>154</v>
      </c>
      <c r="D4206" s="26">
        <v>43727</v>
      </c>
      <c r="E4206" s="16" t="s">
        <v>2441</v>
      </c>
      <c r="F4206" s="66">
        <v>379500</v>
      </c>
      <c r="G4206" s="17"/>
      <c r="H4206" s="18">
        <f t="shared" si="65"/>
        <v>379500</v>
      </c>
    </row>
    <row r="4207" spans="2:8" s="13" customFormat="1" hidden="1" x14ac:dyDescent="0.15">
      <c r="B4207" s="15">
        <v>112003</v>
      </c>
      <c r="C4207" s="16" t="s">
        <v>11</v>
      </c>
      <c r="D4207" s="26">
        <v>43727</v>
      </c>
      <c r="E4207" s="16" t="s">
        <v>2441</v>
      </c>
      <c r="F4207" s="66"/>
      <c r="G4207" s="17">
        <v>-379500</v>
      </c>
      <c r="H4207" s="18">
        <f t="shared" si="65"/>
        <v>-379500</v>
      </c>
    </row>
    <row r="4208" spans="2:8" s="13" customFormat="1" hidden="1" x14ac:dyDescent="0.15">
      <c r="B4208" s="15">
        <v>811015</v>
      </c>
      <c r="C4208" s="16" t="s">
        <v>154</v>
      </c>
      <c r="D4208" s="26">
        <v>43727</v>
      </c>
      <c r="E4208" s="16" t="s">
        <v>2442</v>
      </c>
      <c r="F4208" s="66">
        <v>379500</v>
      </c>
      <c r="G4208" s="17"/>
      <c r="H4208" s="18">
        <f t="shared" si="65"/>
        <v>379500</v>
      </c>
    </row>
    <row r="4209" spans="2:8" s="13" customFormat="1" hidden="1" x14ac:dyDescent="0.15">
      <c r="B4209" s="15">
        <v>112003</v>
      </c>
      <c r="C4209" s="16" t="s">
        <v>11</v>
      </c>
      <c r="D4209" s="26">
        <v>43727</v>
      </c>
      <c r="E4209" s="16" t="s">
        <v>2442</v>
      </c>
      <c r="F4209" s="66"/>
      <c r="G4209" s="17">
        <v>-379500</v>
      </c>
      <c r="H4209" s="18">
        <f t="shared" si="65"/>
        <v>-379500</v>
      </c>
    </row>
    <row r="4210" spans="2:8" s="13" customFormat="1" hidden="1" x14ac:dyDescent="0.15">
      <c r="B4210" s="15">
        <v>711011</v>
      </c>
      <c r="C4210" s="16" t="s">
        <v>150</v>
      </c>
      <c r="D4210" s="26">
        <v>43727</v>
      </c>
      <c r="E4210" s="16" t="s">
        <v>2443</v>
      </c>
      <c r="F4210" s="66">
        <v>1825000</v>
      </c>
      <c r="G4210" s="17"/>
      <c r="H4210" s="18">
        <f t="shared" si="65"/>
        <v>1825000</v>
      </c>
    </row>
    <row r="4211" spans="2:8" s="13" customFormat="1" hidden="1" x14ac:dyDescent="0.15">
      <c r="B4211" s="15">
        <v>112003</v>
      </c>
      <c r="C4211" s="16" t="s">
        <v>11</v>
      </c>
      <c r="D4211" s="26">
        <v>43727</v>
      </c>
      <c r="E4211" s="16" t="s">
        <v>2443</v>
      </c>
      <c r="F4211" s="66"/>
      <c r="G4211" s="17">
        <v>-1825000</v>
      </c>
      <c r="H4211" s="18">
        <f t="shared" si="65"/>
        <v>-1825000</v>
      </c>
    </row>
    <row r="4212" spans="2:8" s="13" customFormat="1" hidden="1" x14ac:dyDescent="0.15">
      <c r="B4212" s="15">
        <v>112003</v>
      </c>
      <c r="C4212" s="16" t="s">
        <v>11</v>
      </c>
      <c r="D4212" s="26">
        <v>43728</v>
      </c>
      <c r="E4212" s="16" t="s">
        <v>2444</v>
      </c>
      <c r="F4212" s="66">
        <v>24440000</v>
      </c>
      <c r="G4212" s="17"/>
      <c r="H4212" s="18">
        <f t="shared" si="65"/>
        <v>24440000</v>
      </c>
    </row>
    <row r="4213" spans="2:8" s="13" customFormat="1" hidden="1" x14ac:dyDescent="0.15">
      <c r="B4213" s="15">
        <v>122015</v>
      </c>
      <c r="C4213" s="16" t="s">
        <v>2228</v>
      </c>
      <c r="D4213" s="26">
        <v>43728</v>
      </c>
      <c r="E4213" s="16" t="s">
        <v>2444</v>
      </c>
      <c r="F4213" s="66"/>
      <c r="G4213" s="17">
        <v>-24440000</v>
      </c>
      <c r="H4213" s="18">
        <f t="shared" si="65"/>
        <v>-24440000</v>
      </c>
    </row>
    <row r="4214" spans="2:8" s="13" customFormat="1" hidden="1" x14ac:dyDescent="0.15">
      <c r="B4214" s="15">
        <v>611003</v>
      </c>
      <c r="C4214" s="16" t="s">
        <v>142</v>
      </c>
      <c r="D4214" s="26">
        <v>43728</v>
      </c>
      <c r="E4214" s="16" t="s">
        <v>2445</v>
      </c>
      <c r="F4214" s="66">
        <v>3200000</v>
      </c>
      <c r="G4214" s="17"/>
      <c r="H4214" s="18">
        <f t="shared" si="65"/>
        <v>3200000</v>
      </c>
    </row>
    <row r="4215" spans="2:8" s="13" customFormat="1" hidden="1" x14ac:dyDescent="0.15">
      <c r="B4215" s="15">
        <v>112003</v>
      </c>
      <c r="C4215" s="16" t="s">
        <v>11</v>
      </c>
      <c r="D4215" s="26">
        <v>43728</v>
      </c>
      <c r="E4215" s="16" t="s">
        <v>2445</v>
      </c>
      <c r="F4215" s="66"/>
      <c r="G4215" s="17">
        <v>-3200000</v>
      </c>
      <c r="H4215" s="18">
        <f t="shared" si="65"/>
        <v>-3200000</v>
      </c>
    </row>
    <row r="4216" spans="2:8" s="13" customFormat="1" hidden="1" x14ac:dyDescent="0.15">
      <c r="B4216" s="15">
        <v>711001</v>
      </c>
      <c r="C4216" s="16" t="s">
        <v>175</v>
      </c>
      <c r="D4216" s="26">
        <v>43728</v>
      </c>
      <c r="E4216" s="16" t="s">
        <v>2446</v>
      </c>
      <c r="F4216" s="66">
        <v>4550000</v>
      </c>
      <c r="G4216" s="17"/>
      <c r="H4216" s="18">
        <f t="shared" si="65"/>
        <v>4550000</v>
      </c>
    </row>
    <row r="4217" spans="2:8" s="13" customFormat="1" hidden="1" x14ac:dyDescent="0.15">
      <c r="B4217" s="15">
        <v>112003</v>
      </c>
      <c r="C4217" s="16" t="s">
        <v>11</v>
      </c>
      <c r="D4217" s="26">
        <v>43728</v>
      </c>
      <c r="E4217" s="16" t="s">
        <v>2446</v>
      </c>
      <c r="F4217" s="66"/>
      <c r="G4217" s="17">
        <v>-4550000</v>
      </c>
      <c r="H4217" s="18">
        <f t="shared" si="65"/>
        <v>-4550000</v>
      </c>
    </row>
    <row r="4218" spans="2:8" s="13" customFormat="1" hidden="1" x14ac:dyDescent="0.15">
      <c r="B4218" s="15">
        <v>212001</v>
      </c>
      <c r="C4218" s="16" t="s">
        <v>2260</v>
      </c>
      <c r="D4218" s="26">
        <v>43728</v>
      </c>
      <c r="E4218" s="16" t="s">
        <v>2447</v>
      </c>
      <c r="F4218" s="66">
        <v>26500000</v>
      </c>
      <c r="G4218" s="17"/>
      <c r="H4218" s="18">
        <f t="shared" si="65"/>
        <v>26500000</v>
      </c>
    </row>
    <row r="4219" spans="2:8" s="13" customFormat="1" hidden="1" x14ac:dyDescent="0.15">
      <c r="B4219" s="15">
        <v>141005</v>
      </c>
      <c r="C4219" s="16" t="s">
        <v>36</v>
      </c>
      <c r="D4219" s="26">
        <v>43728</v>
      </c>
      <c r="E4219" s="16" t="s">
        <v>2447</v>
      </c>
      <c r="F4219" s="66">
        <v>2650000</v>
      </c>
      <c r="G4219" s="17"/>
      <c r="H4219" s="18">
        <f t="shared" si="65"/>
        <v>2650000</v>
      </c>
    </row>
    <row r="4220" spans="2:8" s="13" customFormat="1" hidden="1" x14ac:dyDescent="0.15">
      <c r="B4220" s="15">
        <v>112003</v>
      </c>
      <c r="C4220" s="16" t="s">
        <v>11</v>
      </c>
      <c r="D4220" s="26">
        <v>43728</v>
      </c>
      <c r="E4220" s="16" t="s">
        <v>2447</v>
      </c>
      <c r="F4220" s="66"/>
      <c r="G4220" s="17">
        <v>-29150000</v>
      </c>
      <c r="H4220" s="18">
        <f t="shared" si="65"/>
        <v>-29150000</v>
      </c>
    </row>
    <row r="4221" spans="2:8" s="13" customFormat="1" hidden="1" x14ac:dyDescent="0.15">
      <c r="B4221" s="15">
        <v>912004</v>
      </c>
      <c r="C4221" s="16" t="s">
        <v>205</v>
      </c>
      <c r="D4221" s="26">
        <v>43728</v>
      </c>
      <c r="E4221" s="16" t="s">
        <v>2320</v>
      </c>
      <c r="F4221" s="66">
        <v>3500</v>
      </c>
      <c r="G4221" s="17"/>
      <c r="H4221" s="18">
        <f t="shared" si="65"/>
        <v>3500</v>
      </c>
    </row>
    <row r="4222" spans="2:8" s="13" customFormat="1" hidden="1" x14ac:dyDescent="0.15">
      <c r="B4222" s="15">
        <v>112003</v>
      </c>
      <c r="C4222" s="16" t="s">
        <v>11</v>
      </c>
      <c r="D4222" s="26">
        <v>43728</v>
      </c>
      <c r="E4222" s="16" t="s">
        <v>2320</v>
      </c>
      <c r="F4222" s="66"/>
      <c r="G4222" s="17">
        <v>-3500</v>
      </c>
      <c r="H4222" s="18">
        <f t="shared" si="65"/>
        <v>-3500</v>
      </c>
    </row>
    <row r="4223" spans="2:8" s="13" customFormat="1" hidden="1" x14ac:dyDescent="0.15">
      <c r="B4223" s="15">
        <v>811005</v>
      </c>
      <c r="C4223" s="16" t="s">
        <v>144</v>
      </c>
      <c r="D4223" s="26">
        <v>43728</v>
      </c>
      <c r="E4223" s="16" t="s">
        <v>2448</v>
      </c>
      <c r="F4223" s="66">
        <v>15630000</v>
      </c>
      <c r="G4223" s="17"/>
      <c r="H4223" s="18">
        <f t="shared" si="65"/>
        <v>15630000</v>
      </c>
    </row>
    <row r="4224" spans="2:8" s="13" customFormat="1" hidden="1" x14ac:dyDescent="0.15">
      <c r="B4224" s="15">
        <v>112003</v>
      </c>
      <c r="C4224" s="16" t="s">
        <v>11</v>
      </c>
      <c r="D4224" s="26">
        <v>43728</v>
      </c>
      <c r="E4224" s="16" t="s">
        <v>2448</v>
      </c>
      <c r="F4224" s="66"/>
      <c r="G4224" s="17">
        <v>-15630000</v>
      </c>
      <c r="H4224" s="18">
        <f t="shared" si="65"/>
        <v>-15630000</v>
      </c>
    </row>
    <row r="4225" spans="2:8" s="13" customFormat="1" hidden="1" x14ac:dyDescent="0.15">
      <c r="B4225" s="15">
        <v>811007</v>
      </c>
      <c r="C4225" s="16" t="s">
        <v>146</v>
      </c>
      <c r="D4225" s="26">
        <v>43728</v>
      </c>
      <c r="E4225" s="16" t="s">
        <v>2449</v>
      </c>
      <c r="F4225" s="66">
        <v>777500</v>
      </c>
      <c r="G4225" s="17"/>
      <c r="H4225" s="18">
        <f t="shared" si="65"/>
        <v>777500</v>
      </c>
    </row>
    <row r="4226" spans="2:8" s="13" customFormat="1" hidden="1" x14ac:dyDescent="0.15">
      <c r="B4226" s="15">
        <v>112003</v>
      </c>
      <c r="C4226" s="16" t="s">
        <v>11</v>
      </c>
      <c r="D4226" s="26">
        <v>43728</v>
      </c>
      <c r="E4226" s="16" t="s">
        <v>2449</v>
      </c>
      <c r="F4226" s="66"/>
      <c r="G4226" s="17">
        <v>-777500</v>
      </c>
      <c r="H4226" s="18">
        <f t="shared" si="65"/>
        <v>-777500</v>
      </c>
    </row>
    <row r="4227" spans="2:8" s="13" customFormat="1" hidden="1" x14ac:dyDescent="0.15">
      <c r="B4227" s="15">
        <v>811035</v>
      </c>
      <c r="C4227" s="16" t="s">
        <v>194</v>
      </c>
      <c r="D4227" s="26">
        <v>43728</v>
      </c>
      <c r="E4227" s="16" t="s">
        <v>2450</v>
      </c>
      <c r="F4227" s="66">
        <v>6590500</v>
      </c>
      <c r="G4227" s="17"/>
      <c r="H4227" s="18">
        <f t="shared" si="65"/>
        <v>6590500</v>
      </c>
    </row>
    <row r="4228" spans="2:8" s="13" customFormat="1" hidden="1" x14ac:dyDescent="0.15">
      <c r="B4228" s="15">
        <v>112003</v>
      </c>
      <c r="C4228" s="16" t="s">
        <v>11</v>
      </c>
      <c r="D4228" s="26">
        <v>43728</v>
      </c>
      <c r="E4228" s="16" t="s">
        <v>2450</v>
      </c>
      <c r="F4228" s="66"/>
      <c r="G4228" s="17">
        <v>-6590500</v>
      </c>
      <c r="H4228" s="18">
        <f t="shared" si="65"/>
        <v>-6590500</v>
      </c>
    </row>
    <row r="4229" spans="2:8" s="13" customFormat="1" hidden="1" x14ac:dyDescent="0.15">
      <c r="B4229" s="15">
        <v>711004</v>
      </c>
      <c r="C4229" s="16" t="s">
        <v>143</v>
      </c>
      <c r="D4229" s="26">
        <v>43728</v>
      </c>
      <c r="E4229" s="16" t="s">
        <v>2451</v>
      </c>
      <c r="F4229" s="66">
        <v>600000</v>
      </c>
      <c r="G4229" s="17"/>
      <c r="H4229" s="18">
        <f t="shared" si="65"/>
        <v>600000</v>
      </c>
    </row>
    <row r="4230" spans="2:8" s="13" customFormat="1" hidden="1" x14ac:dyDescent="0.15">
      <c r="B4230" s="15">
        <v>112003</v>
      </c>
      <c r="C4230" s="16" t="s">
        <v>11</v>
      </c>
      <c r="D4230" s="26">
        <v>43728</v>
      </c>
      <c r="E4230" s="16" t="s">
        <v>2451</v>
      </c>
      <c r="F4230" s="66"/>
      <c r="G4230" s="17">
        <v>-600000</v>
      </c>
      <c r="H4230" s="18">
        <f t="shared" si="65"/>
        <v>-600000</v>
      </c>
    </row>
    <row r="4231" spans="2:8" s="13" customFormat="1" hidden="1" x14ac:dyDescent="0.15">
      <c r="B4231" s="15">
        <v>711004</v>
      </c>
      <c r="C4231" s="16" t="s">
        <v>143</v>
      </c>
      <c r="D4231" s="26">
        <v>43728</v>
      </c>
      <c r="E4231" s="16" t="s">
        <v>2452</v>
      </c>
      <c r="F4231" s="66">
        <v>600000</v>
      </c>
      <c r="G4231" s="17"/>
      <c r="H4231" s="18">
        <f t="shared" si="65"/>
        <v>600000</v>
      </c>
    </row>
    <row r="4232" spans="2:8" s="13" customFormat="1" hidden="1" x14ac:dyDescent="0.15">
      <c r="B4232" s="15">
        <v>112003</v>
      </c>
      <c r="C4232" s="16" t="s">
        <v>11</v>
      </c>
      <c r="D4232" s="26">
        <v>43728</v>
      </c>
      <c r="E4232" s="16" t="s">
        <v>2452</v>
      </c>
      <c r="F4232" s="66"/>
      <c r="G4232" s="17">
        <v>-600000</v>
      </c>
      <c r="H4232" s="18">
        <f t="shared" si="65"/>
        <v>-600000</v>
      </c>
    </row>
    <row r="4233" spans="2:8" s="13" customFormat="1" hidden="1" x14ac:dyDescent="0.15">
      <c r="B4233" s="15">
        <v>711004</v>
      </c>
      <c r="C4233" s="16" t="s">
        <v>143</v>
      </c>
      <c r="D4233" s="26">
        <v>43728</v>
      </c>
      <c r="E4233" s="16" t="s">
        <v>2453</v>
      </c>
      <c r="F4233" s="66">
        <v>200000</v>
      </c>
      <c r="G4233" s="17"/>
      <c r="H4233" s="18">
        <f t="shared" si="65"/>
        <v>200000</v>
      </c>
    </row>
    <row r="4234" spans="2:8" s="13" customFormat="1" hidden="1" x14ac:dyDescent="0.15">
      <c r="B4234" s="15">
        <v>112003</v>
      </c>
      <c r="C4234" s="16" t="s">
        <v>11</v>
      </c>
      <c r="D4234" s="26">
        <v>43728</v>
      </c>
      <c r="E4234" s="16" t="s">
        <v>2453</v>
      </c>
      <c r="F4234" s="66"/>
      <c r="G4234" s="17">
        <v>-200000</v>
      </c>
      <c r="H4234" s="18">
        <f t="shared" si="65"/>
        <v>-200000</v>
      </c>
    </row>
    <row r="4235" spans="2:8" s="13" customFormat="1" hidden="1" x14ac:dyDescent="0.15">
      <c r="B4235" s="15">
        <v>711004</v>
      </c>
      <c r="C4235" s="16" t="s">
        <v>143</v>
      </c>
      <c r="D4235" s="26">
        <v>43728</v>
      </c>
      <c r="E4235" s="16" t="s">
        <v>2454</v>
      </c>
      <c r="F4235" s="66">
        <v>600000</v>
      </c>
      <c r="G4235" s="17"/>
      <c r="H4235" s="18">
        <f t="shared" si="65"/>
        <v>600000</v>
      </c>
    </row>
    <row r="4236" spans="2:8" s="13" customFormat="1" hidden="1" x14ac:dyDescent="0.15">
      <c r="B4236" s="15">
        <v>112003</v>
      </c>
      <c r="C4236" s="16" t="s">
        <v>11</v>
      </c>
      <c r="D4236" s="26">
        <v>43728</v>
      </c>
      <c r="E4236" s="16" t="s">
        <v>2454</v>
      </c>
      <c r="F4236" s="66"/>
      <c r="G4236" s="17">
        <v>-600000</v>
      </c>
      <c r="H4236" s="18">
        <f t="shared" si="65"/>
        <v>-600000</v>
      </c>
    </row>
    <row r="4237" spans="2:8" s="13" customFormat="1" hidden="1" x14ac:dyDescent="0.15">
      <c r="B4237" s="15">
        <v>711004</v>
      </c>
      <c r="C4237" s="16" t="s">
        <v>143</v>
      </c>
      <c r="D4237" s="26">
        <v>43728</v>
      </c>
      <c r="E4237" s="16" t="s">
        <v>2455</v>
      </c>
      <c r="F4237" s="66">
        <v>700000</v>
      </c>
      <c r="G4237" s="17"/>
      <c r="H4237" s="18">
        <f t="shared" si="65"/>
        <v>700000</v>
      </c>
    </row>
    <row r="4238" spans="2:8" s="13" customFormat="1" hidden="1" x14ac:dyDescent="0.15">
      <c r="B4238" s="15">
        <v>112003</v>
      </c>
      <c r="C4238" s="16" t="s">
        <v>11</v>
      </c>
      <c r="D4238" s="26">
        <v>43728</v>
      </c>
      <c r="E4238" s="16" t="s">
        <v>2455</v>
      </c>
      <c r="F4238" s="66"/>
      <c r="G4238" s="17">
        <v>-700000</v>
      </c>
      <c r="H4238" s="18">
        <f t="shared" si="65"/>
        <v>-700000</v>
      </c>
    </row>
    <row r="4239" spans="2:8" s="13" customFormat="1" hidden="1" x14ac:dyDescent="0.15">
      <c r="B4239" s="15">
        <v>711004</v>
      </c>
      <c r="C4239" s="16" t="s">
        <v>143</v>
      </c>
      <c r="D4239" s="26">
        <v>43728</v>
      </c>
      <c r="E4239" s="16" t="s">
        <v>2456</v>
      </c>
      <c r="F4239" s="66">
        <v>200000</v>
      </c>
      <c r="G4239" s="17"/>
      <c r="H4239" s="18">
        <f t="shared" si="65"/>
        <v>200000</v>
      </c>
    </row>
    <row r="4240" spans="2:8" s="13" customFormat="1" hidden="1" x14ac:dyDescent="0.15">
      <c r="B4240" s="15">
        <v>112003</v>
      </c>
      <c r="C4240" s="16" t="s">
        <v>11</v>
      </c>
      <c r="D4240" s="26">
        <v>43728</v>
      </c>
      <c r="E4240" s="16" t="s">
        <v>2456</v>
      </c>
      <c r="F4240" s="66"/>
      <c r="G4240" s="17">
        <v>-200000</v>
      </c>
      <c r="H4240" s="18">
        <f t="shared" si="65"/>
        <v>-200000</v>
      </c>
    </row>
    <row r="4241" spans="2:10" s="13" customFormat="1" hidden="1" x14ac:dyDescent="0.15">
      <c r="B4241" s="15">
        <v>112003</v>
      </c>
      <c r="C4241" s="16" t="s">
        <v>11</v>
      </c>
      <c r="D4241" s="26">
        <v>43728</v>
      </c>
      <c r="E4241" s="16" t="s">
        <v>2457</v>
      </c>
      <c r="F4241" s="66">
        <v>15960000</v>
      </c>
      <c r="G4241" s="17"/>
      <c r="H4241" s="18">
        <f t="shared" si="65"/>
        <v>15960000</v>
      </c>
    </row>
    <row r="4242" spans="2:10" s="13" customFormat="1" hidden="1" x14ac:dyDescent="0.15">
      <c r="B4242" s="15">
        <v>122004</v>
      </c>
      <c r="C4242" s="16" t="s">
        <v>2218</v>
      </c>
      <c r="D4242" s="26">
        <v>43728</v>
      </c>
      <c r="E4242" s="16" t="s">
        <v>2457</v>
      </c>
      <c r="F4242" s="66"/>
      <c r="G4242" s="17">
        <v>-15960000</v>
      </c>
      <c r="H4242" s="18">
        <f t="shared" si="65"/>
        <v>-15960000</v>
      </c>
    </row>
    <row r="4243" spans="2:10" s="13" customFormat="1" hidden="1" x14ac:dyDescent="0.15">
      <c r="B4243" s="15">
        <v>112003</v>
      </c>
      <c r="C4243" s="16" t="s">
        <v>11</v>
      </c>
      <c r="D4243" s="26">
        <v>43731</v>
      </c>
      <c r="E4243" s="16" t="s">
        <v>2458</v>
      </c>
      <c r="F4243" s="66">
        <v>44175000</v>
      </c>
      <c r="G4243" s="17"/>
      <c r="H4243" s="18">
        <f t="shared" si="65"/>
        <v>44175000</v>
      </c>
    </row>
    <row r="4244" spans="2:10" s="13" customFormat="1" hidden="1" x14ac:dyDescent="0.15">
      <c r="B4244" s="15">
        <v>122042</v>
      </c>
      <c r="C4244" s="16" t="s">
        <v>2635</v>
      </c>
      <c r="D4244" s="26">
        <v>43731</v>
      </c>
      <c r="E4244" s="16" t="s">
        <v>2458</v>
      </c>
      <c r="F4244" s="66"/>
      <c r="G4244" s="17">
        <v>-44175000</v>
      </c>
      <c r="H4244" s="18">
        <f t="shared" si="65"/>
        <v>-44175000</v>
      </c>
    </row>
    <row r="4245" spans="2:10" s="13" customFormat="1" hidden="1" x14ac:dyDescent="0.15">
      <c r="B4245" s="15">
        <v>112003</v>
      </c>
      <c r="C4245" s="16" t="s">
        <v>11</v>
      </c>
      <c r="D4245" s="26">
        <v>43731</v>
      </c>
      <c r="E4245" s="16" t="s">
        <v>2459</v>
      </c>
      <c r="F4245" s="66">
        <v>25575000</v>
      </c>
      <c r="G4245" s="17"/>
      <c r="H4245" s="18">
        <f t="shared" si="65"/>
        <v>25575000</v>
      </c>
    </row>
    <row r="4246" spans="2:10" s="13" customFormat="1" hidden="1" x14ac:dyDescent="0.15">
      <c r="B4246" s="15">
        <v>122042</v>
      </c>
      <c r="C4246" s="16" t="s">
        <v>2635</v>
      </c>
      <c r="D4246" s="26">
        <v>43731</v>
      </c>
      <c r="E4246" s="16" t="s">
        <v>2459</v>
      </c>
      <c r="F4246" s="66"/>
      <c r="G4246" s="17">
        <v>-25575000</v>
      </c>
      <c r="H4246" s="18">
        <f t="shared" si="65"/>
        <v>-25575000</v>
      </c>
    </row>
    <row r="4247" spans="2:10" s="13" customFormat="1" hidden="1" x14ac:dyDescent="0.15">
      <c r="B4247" s="15">
        <v>212001</v>
      </c>
      <c r="C4247" s="16" t="s">
        <v>2260</v>
      </c>
      <c r="D4247" s="26">
        <v>43731</v>
      </c>
      <c r="E4247" s="16" t="s">
        <v>2460</v>
      </c>
      <c r="F4247" s="66">
        <v>10380000</v>
      </c>
      <c r="G4247" s="17"/>
      <c r="H4247" s="18">
        <f t="shared" si="65"/>
        <v>10380000</v>
      </c>
      <c r="J4247" s="13">
        <v>4420000.2</v>
      </c>
    </row>
    <row r="4248" spans="2:10" s="13" customFormat="1" hidden="1" x14ac:dyDescent="0.15">
      <c r="B4248" s="15">
        <v>112003</v>
      </c>
      <c r="C4248" s="16" t="s">
        <v>11</v>
      </c>
      <c r="D4248" s="26">
        <v>43731</v>
      </c>
      <c r="E4248" s="16" t="s">
        <v>2460</v>
      </c>
      <c r="F4248" s="66"/>
      <c r="G4248" s="17">
        <v>-10380000</v>
      </c>
      <c r="H4248" s="18">
        <f t="shared" si="65"/>
        <v>-10380000</v>
      </c>
      <c r="J4248" s="13">
        <v>47999985</v>
      </c>
    </row>
    <row r="4249" spans="2:10" s="13" customFormat="1" hidden="1" x14ac:dyDescent="0.15">
      <c r="B4249" s="15">
        <v>711034</v>
      </c>
      <c r="C4249" s="16" t="s">
        <v>183</v>
      </c>
      <c r="D4249" s="26">
        <v>43731</v>
      </c>
      <c r="E4249" s="16" t="s">
        <v>2461</v>
      </c>
      <c r="F4249" s="66">
        <v>2100000</v>
      </c>
      <c r="G4249" s="17"/>
      <c r="H4249" s="18">
        <f t="shared" si="65"/>
        <v>2100000</v>
      </c>
      <c r="J4249" s="13">
        <v>4420000.2</v>
      </c>
    </row>
    <row r="4250" spans="2:10" s="13" customFormat="1" hidden="1" x14ac:dyDescent="0.15">
      <c r="B4250" s="15">
        <v>112003</v>
      </c>
      <c r="C4250" s="16" t="s">
        <v>11</v>
      </c>
      <c r="D4250" s="26">
        <v>43731</v>
      </c>
      <c r="E4250" s="16" t="s">
        <v>2461</v>
      </c>
      <c r="F4250" s="66"/>
      <c r="G4250" s="17">
        <v>-2100000</v>
      </c>
      <c r="H4250" s="18">
        <f t="shared" si="65"/>
        <v>-2100000</v>
      </c>
      <c r="J4250" s="13">
        <v>47999985</v>
      </c>
    </row>
    <row r="4251" spans="2:10" s="13" customFormat="1" hidden="1" x14ac:dyDescent="0.15">
      <c r="B4251" s="15">
        <v>212001</v>
      </c>
      <c r="C4251" s="16" t="s">
        <v>2260</v>
      </c>
      <c r="D4251" s="26">
        <v>43731</v>
      </c>
      <c r="E4251" s="16" t="s">
        <v>2462</v>
      </c>
      <c r="F4251" s="66">
        <v>1250000</v>
      </c>
      <c r="G4251" s="17"/>
      <c r="H4251" s="18">
        <f t="shared" si="65"/>
        <v>1250000</v>
      </c>
      <c r="J4251" s="13">
        <v>4420000.2</v>
      </c>
    </row>
    <row r="4252" spans="2:10" s="13" customFormat="1" hidden="1" x14ac:dyDescent="0.15">
      <c r="B4252" s="15">
        <v>112003</v>
      </c>
      <c r="C4252" s="16" t="s">
        <v>11</v>
      </c>
      <c r="D4252" s="26">
        <v>43731</v>
      </c>
      <c r="E4252" s="16" t="s">
        <v>2462</v>
      </c>
      <c r="F4252" s="66"/>
      <c r="G4252" s="17">
        <v>-1250000</v>
      </c>
      <c r="H4252" s="18">
        <f t="shared" si="65"/>
        <v>-1250000</v>
      </c>
      <c r="J4252" s="13">
        <v>47999985</v>
      </c>
    </row>
    <row r="4253" spans="2:10" s="13" customFormat="1" hidden="1" x14ac:dyDescent="0.15">
      <c r="B4253" s="15">
        <v>212001</v>
      </c>
      <c r="C4253" s="16" t="s">
        <v>2260</v>
      </c>
      <c r="D4253" s="26">
        <v>43731</v>
      </c>
      <c r="E4253" s="16" t="s">
        <v>2463</v>
      </c>
      <c r="F4253" s="66">
        <v>2660000</v>
      </c>
      <c r="G4253" s="17"/>
      <c r="H4253" s="18">
        <f t="shared" si="65"/>
        <v>2660000</v>
      </c>
      <c r="J4253" s="13">
        <v>4420000.2</v>
      </c>
    </row>
    <row r="4254" spans="2:10" s="13" customFormat="1" hidden="1" x14ac:dyDescent="0.15">
      <c r="B4254" s="15">
        <v>112003</v>
      </c>
      <c r="C4254" s="16" t="s">
        <v>11</v>
      </c>
      <c r="D4254" s="26">
        <v>43731</v>
      </c>
      <c r="E4254" s="16" t="s">
        <v>2463</v>
      </c>
      <c r="F4254" s="66"/>
      <c r="G4254" s="17">
        <v>-2660000</v>
      </c>
      <c r="H4254" s="18">
        <f t="shared" si="65"/>
        <v>-2660000</v>
      </c>
      <c r="J4254" s="13">
        <v>47999985</v>
      </c>
    </row>
    <row r="4255" spans="2:10" s="13" customFormat="1" hidden="1" x14ac:dyDescent="0.15">
      <c r="B4255" s="15">
        <v>212001</v>
      </c>
      <c r="C4255" s="16" t="s">
        <v>2260</v>
      </c>
      <c r="D4255" s="26">
        <v>43731</v>
      </c>
      <c r="E4255" s="16" t="s">
        <v>2464</v>
      </c>
      <c r="F4255" s="66">
        <v>27300000</v>
      </c>
      <c r="G4255" s="17"/>
      <c r="H4255" s="18">
        <f t="shared" si="65"/>
        <v>27300000</v>
      </c>
      <c r="J4255" s="13">
        <v>4420000.2</v>
      </c>
    </row>
    <row r="4256" spans="2:10" s="13" customFormat="1" hidden="1" x14ac:dyDescent="0.15">
      <c r="B4256" s="15">
        <v>112003</v>
      </c>
      <c r="C4256" s="16" t="s">
        <v>11</v>
      </c>
      <c r="D4256" s="26">
        <v>43731</v>
      </c>
      <c r="E4256" s="16" t="s">
        <v>2464</v>
      </c>
      <c r="F4256" s="66"/>
      <c r="G4256" s="17">
        <v>-27300000</v>
      </c>
      <c r="H4256" s="18">
        <f t="shared" ref="H4256:H4319" si="66">F4256+G4256</f>
        <v>-27300000</v>
      </c>
      <c r="J4256" s="13">
        <v>47999985</v>
      </c>
    </row>
    <row r="4257" spans="2:10" s="13" customFormat="1" hidden="1" x14ac:dyDescent="0.15">
      <c r="B4257" s="15">
        <v>112003</v>
      </c>
      <c r="C4257" s="16" t="s">
        <v>11</v>
      </c>
      <c r="D4257" s="26">
        <v>43731</v>
      </c>
      <c r="E4257" s="16" t="s">
        <v>2465</v>
      </c>
      <c r="F4257" s="66">
        <v>17798400</v>
      </c>
      <c r="G4257" s="17"/>
      <c r="H4257" s="18">
        <f t="shared" si="66"/>
        <v>17798400</v>
      </c>
      <c r="J4257" s="13">
        <v>4420000.2</v>
      </c>
    </row>
    <row r="4258" spans="2:10" s="13" customFormat="1" hidden="1" x14ac:dyDescent="0.15">
      <c r="B4258" s="15">
        <v>122020</v>
      </c>
      <c r="C4258" s="16" t="s">
        <v>2233</v>
      </c>
      <c r="D4258" s="26">
        <v>43731</v>
      </c>
      <c r="E4258" s="16" t="s">
        <v>2465</v>
      </c>
      <c r="F4258" s="66"/>
      <c r="G4258" s="17">
        <v>-17798400</v>
      </c>
      <c r="H4258" s="18">
        <f t="shared" si="66"/>
        <v>-17798400</v>
      </c>
      <c r="J4258" s="13">
        <v>47999985</v>
      </c>
    </row>
    <row r="4259" spans="2:10" s="13" customFormat="1" hidden="1" x14ac:dyDescent="0.15">
      <c r="B4259" s="15">
        <v>112003</v>
      </c>
      <c r="C4259" s="16" t="s">
        <v>11</v>
      </c>
      <c r="D4259" s="26">
        <v>43732</v>
      </c>
      <c r="E4259" s="16" t="s">
        <v>2466</v>
      </c>
      <c r="F4259" s="66">
        <v>15440000</v>
      </c>
      <c r="G4259" s="17"/>
      <c r="H4259" s="18">
        <f t="shared" si="66"/>
        <v>15440000</v>
      </c>
      <c r="J4259" s="13">
        <v>4420000.2</v>
      </c>
    </row>
    <row r="4260" spans="2:10" s="13" customFormat="1" hidden="1" x14ac:dyDescent="0.15">
      <c r="B4260" s="15">
        <v>122038</v>
      </c>
      <c r="C4260" s="16" t="s">
        <v>2632</v>
      </c>
      <c r="D4260" s="26">
        <v>43732</v>
      </c>
      <c r="E4260" s="16" t="s">
        <v>2466</v>
      </c>
      <c r="F4260" s="66"/>
      <c r="G4260" s="17">
        <v>-15440000</v>
      </c>
      <c r="H4260" s="18">
        <f t="shared" si="66"/>
        <v>-15440000</v>
      </c>
      <c r="J4260" s="13">
        <v>47999985</v>
      </c>
    </row>
    <row r="4261" spans="2:10" s="13" customFormat="1" hidden="1" x14ac:dyDescent="0.15">
      <c r="B4261" s="15">
        <v>112003</v>
      </c>
      <c r="C4261" s="16" t="s">
        <v>11</v>
      </c>
      <c r="D4261" s="26">
        <v>43732</v>
      </c>
      <c r="E4261" s="16" t="s">
        <v>1150</v>
      </c>
      <c r="F4261" s="66">
        <v>39593750</v>
      </c>
      <c r="G4261" s="17"/>
      <c r="H4261" s="18">
        <f t="shared" si="66"/>
        <v>39593750</v>
      </c>
      <c r="J4261" s="13">
        <v>4420000.2</v>
      </c>
    </row>
    <row r="4262" spans="2:10" s="13" customFormat="1" hidden="1" x14ac:dyDescent="0.15">
      <c r="B4262" s="15">
        <v>122011</v>
      </c>
      <c r="C4262" s="16" t="s">
        <v>2224</v>
      </c>
      <c r="D4262" s="26">
        <v>43732</v>
      </c>
      <c r="E4262" s="16" t="s">
        <v>1150</v>
      </c>
      <c r="F4262" s="66"/>
      <c r="G4262" s="17">
        <v>-39593750</v>
      </c>
      <c r="H4262" s="18">
        <f t="shared" si="66"/>
        <v>-39593750</v>
      </c>
      <c r="J4262" s="13">
        <v>47999985</v>
      </c>
    </row>
    <row r="4263" spans="2:10" s="13" customFormat="1" hidden="1" x14ac:dyDescent="0.15">
      <c r="B4263" s="15">
        <v>112003</v>
      </c>
      <c r="C4263" s="16" t="s">
        <v>11</v>
      </c>
      <c r="D4263" s="26">
        <v>43733</v>
      </c>
      <c r="E4263" s="16" t="s">
        <v>2467</v>
      </c>
      <c r="F4263" s="66">
        <v>1280000</v>
      </c>
      <c r="G4263" s="17"/>
      <c r="H4263" s="18">
        <f t="shared" si="66"/>
        <v>1280000</v>
      </c>
      <c r="J4263" s="13">
        <v>4420000.2</v>
      </c>
    </row>
    <row r="4264" spans="2:10" s="13" customFormat="1" hidden="1" x14ac:dyDescent="0.15">
      <c r="B4264" s="15">
        <v>122039</v>
      </c>
      <c r="C4264" s="16" t="s">
        <v>2633</v>
      </c>
      <c r="D4264" s="26">
        <v>43733</v>
      </c>
      <c r="E4264" s="16" t="s">
        <v>2467</v>
      </c>
      <c r="F4264" s="66"/>
      <c r="G4264" s="17">
        <v>-1280000</v>
      </c>
      <c r="H4264" s="18">
        <f t="shared" si="66"/>
        <v>-1280000</v>
      </c>
      <c r="J4264" s="13">
        <v>47999985</v>
      </c>
    </row>
    <row r="4265" spans="2:10" s="13" customFormat="1" hidden="1" x14ac:dyDescent="0.15">
      <c r="B4265" s="15">
        <v>212001</v>
      </c>
      <c r="C4265" s="16" t="s">
        <v>2260</v>
      </c>
      <c r="D4265" s="26">
        <v>43734</v>
      </c>
      <c r="E4265" s="16" t="s">
        <v>2468</v>
      </c>
      <c r="F4265" s="66">
        <v>4550000</v>
      </c>
      <c r="G4265" s="17"/>
      <c r="H4265" s="18">
        <f t="shared" si="66"/>
        <v>4550000</v>
      </c>
      <c r="J4265" s="13">
        <v>4420000.2</v>
      </c>
    </row>
    <row r="4266" spans="2:10" s="13" customFormat="1" hidden="1" x14ac:dyDescent="0.15">
      <c r="B4266" s="15">
        <v>112003</v>
      </c>
      <c r="C4266" s="16" t="s">
        <v>11</v>
      </c>
      <c r="D4266" s="26">
        <v>43734</v>
      </c>
      <c r="E4266" s="16" t="s">
        <v>2468</v>
      </c>
      <c r="F4266" s="66"/>
      <c r="G4266" s="17">
        <v>-4550000</v>
      </c>
      <c r="H4266" s="18">
        <f t="shared" si="66"/>
        <v>-4550000</v>
      </c>
      <c r="J4266" s="13">
        <v>47999985</v>
      </c>
    </row>
    <row r="4267" spans="2:10" s="13" customFormat="1" hidden="1" x14ac:dyDescent="0.15">
      <c r="B4267" s="15">
        <v>212001</v>
      </c>
      <c r="C4267" s="16" t="s">
        <v>2260</v>
      </c>
      <c r="D4267" s="26">
        <v>43734</v>
      </c>
      <c r="E4267" s="16" t="s">
        <v>2469</v>
      </c>
      <c r="F4267" s="66">
        <v>2604800</v>
      </c>
      <c r="G4267" s="17"/>
      <c r="H4267" s="18">
        <f t="shared" si="66"/>
        <v>2604800</v>
      </c>
      <c r="J4267" s="13">
        <v>4420000.2</v>
      </c>
    </row>
    <row r="4268" spans="2:10" s="13" customFormat="1" hidden="1" x14ac:dyDescent="0.15">
      <c r="B4268" s="15">
        <v>112003</v>
      </c>
      <c r="C4268" s="16" t="s">
        <v>11</v>
      </c>
      <c r="D4268" s="26">
        <v>43734</v>
      </c>
      <c r="E4268" s="16" t="s">
        <v>2469</v>
      </c>
      <c r="F4268" s="66"/>
      <c r="G4268" s="17">
        <v>-2604800</v>
      </c>
      <c r="H4268" s="18">
        <f t="shared" si="66"/>
        <v>-2604800</v>
      </c>
      <c r="J4268" s="13">
        <v>47999985</v>
      </c>
    </row>
    <row r="4269" spans="2:10" s="13" customFormat="1" hidden="1" x14ac:dyDescent="0.15">
      <c r="B4269" s="15">
        <v>212001</v>
      </c>
      <c r="C4269" s="16" t="s">
        <v>2260</v>
      </c>
      <c r="D4269" s="26">
        <v>43734</v>
      </c>
      <c r="E4269" s="16" t="s">
        <v>2470</v>
      </c>
      <c r="F4269" s="66">
        <v>4415400</v>
      </c>
      <c r="G4269" s="17"/>
      <c r="H4269" s="18">
        <f t="shared" si="66"/>
        <v>4415400</v>
      </c>
      <c r="J4269" s="13">
        <v>4420000.2</v>
      </c>
    </row>
    <row r="4270" spans="2:10" s="13" customFormat="1" hidden="1" x14ac:dyDescent="0.15">
      <c r="B4270" s="15">
        <v>112003</v>
      </c>
      <c r="C4270" s="16" t="s">
        <v>11</v>
      </c>
      <c r="D4270" s="26">
        <v>43734</v>
      </c>
      <c r="E4270" s="16" t="s">
        <v>2470</v>
      </c>
      <c r="F4270" s="66"/>
      <c r="G4270" s="17">
        <v>-4415400</v>
      </c>
      <c r="H4270" s="18">
        <f t="shared" si="66"/>
        <v>-4415400</v>
      </c>
      <c r="J4270" s="13">
        <v>47999985</v>
      </c>
    </row>
    <row r="4271" spans="2:10" s="13" customFormat="1" hidden="1" x14ac:dyDescent="0.15">
      <c r="B4271" s="15">
        <v>611034</v>
      </c>
      <c r="C4271" s="16" t="s">
        <v>172</v>
      </c>
      <c r="D4271" s="26">
        <v>43734</v>
      </c>
      <c r="E4271" s="16" t="s">
        <v>2471</v>
      </c>
      <c r="F4271" s="66">
        <v>70583</v>
      </c>
      <c r="G4271" s="17"/>
      <c r="H4271" s="18">
        <f t="shared" si="66"/>
        <v>70583</v>
      </c>
      <c r="J4271" s="13">
        <v>4420000.2</v>
      </c>
    </row>
    <row r="4272" spans="2:10" s="13" customFormat="1" hidden="1" x14ac:dyDescent="0.15">
      <c r="B4272" s="15">
        <v>112003</v>
      </c>
      <c r="C4272" s="16" t="s">
        <v>11</v>
      </c>
      <c r="D4272" s="26">
        <v>43734</v>
      </c>
      <c r="E4272" s="16" t="s">
        <v>2471</v>
      </c>
      <c r="F4272" s="66"/>
      <c r="G4272" s="17">
        <v>-70583</v>
      </c>
      <c r="H4272" s="18">
        <f t="shared" si="66"/>
        <v>-70583</v>
      </c>
      <c r="J4272" s="13">
        <v>47999985</v>
      </c>
    </row>
    <row r="4273" spans="2:10" s="13" customFormat="1" hidden="1" x14ac:dyDescent="0.15">
      <c r="B4273" s="15">
        <v>711034</v>
      </c>
      <c r="C4273" s="16" t="s">
        <v>183</v>
      </c>
      <c r="D4273" s="26">
        <v>43734</v>
      </c>
      <c r="E4273" s="16" t="s">
        <v>2472</v>
      </c>
      <c r="F4273" s="66">
        <v>6050000</v>
      </c>
      <c r="G4273" s="17"/>
      <c r="H4273" s="18">
        <f t="shared" si="66"/>
        <v>6050000</v>
      </c>
      <c r="J4273" s="13">
        <v>4420000.2</v>
      </c>
    </row>
    <row r="4274" spans="2:10" s="13" customFormat="1" hidden="1" x14ac:dyDescent="0.15">
      <c r="B4274" s="15">
        <v>112003</v>
      </c>
      <c r="C4274" s="16" t="s">
        <v>11</v>
      </c>
      <c r="D4274" s="26">
        <v>43734</v>
      </c>
      <c r="E4274" s="16" t="s">
        <v>2472</v>
      </c>
      <c r="F4274" s="66"/>
      <c r="G4274" s="17">
        <v>-6050000</v>
      </c>
      <c r="H4274" s="18">
        <f t="shared" si="66"/>
        <v>-6050000</v>
      </c>
      <c r="J4274" s="13">
        <v>47999985</v>
      </c>
    </row>
    <row r="4275" spans="2:10" s="13" customFormat="1" hidden="1" x14ac:dyDescent="0.15">
      <c r="B4275" s="15">
        <v>811024</v>
      </c>
      <c r="C4275" s="16" t="s">
        <v>162</v>
      </c>
      <c r="D4275" s="26">
        <v>43734</v>
      </c>
      <c r="E4275" s="16" t="s">
        <v>2473</v>
      </c>
      <c r="F4275" s="66">
        <v>9900000</v>
      </c>
      <c r="G4275" s="17"/>
      <c r="H4275" s="18">
        <f t="shared" si="66"/>
        <v>9900000</v>
      </c>
      <c r="J4275" s="13">
        <v>4420000.2</v>
      </c>
    </row>
    <row r="4276" spans="2:10" s="13" customFormat="1" hidden="1" x14ac:dyDescent="0.15">
      <c r="B4276" s="15">
        <v>141005</v>
      </c>
      <c r="C4276" s="16" t="s">
        <v>36</v>
      </c>
      <c r="D4276" s="26">
        <v>43734</v>
      </c>
      <c r="E4276" s="16" t="s">
        <v>2473</v>
      </c>
      <c r="F4276" s="66">
        <v>990000</v>
      </c>
      <c r="G4276" s="17"/>
      <c r="H4276" s="18">
        <f t="shared" si="66"/>
        <v>990000</v>
      </c>
      <c r="J4276" s="13">
        <v>47999985</v>
      </c>
    </row>
    <row r="4277" spans="2:10" s="13" customFormat="1" hidden="1" x14ac:dyDescent="0.15">
      <c r="B4277" s="15">
        <v>214003</v>
      </c>
      <c r="C4277" s="16" t="s">
        <v>92</v>
      </c>
      <c r="D4277" s="26">
        <v>43734</v>
      </c>
      <c r="E4277" s="16" t="s">
        <v>2473</v>
      </c>
      <c r="F4277" s="66"/>
      <c r="G4277" s="17">
        <v>-297000</v>
      </c>
      <c r="H4277" s="18">
        <f t="shared" si="66"/>
        <v>-297000</v>
      </c>
      <c r="J4277" s="13">
        <v>4420000.2</v>
      </c>
    </row>
    <row r="4278" spans="2:10" s="13" customFormat="1" hidden="1" x14ac:dyDescent="0.15">
      <c r="B4278" s="15">
        <v>112003</v>
      </c>
      <c r="C4278" s="16" t="s">
        <v>11</v>
      </c>
      <c r="D4278" s="26">
        <v>43734</v>
      </c>
      <c r="E4278" s="16" t="s">
        <v>2473</v>
      </c>
      <c r="F4278" s="66"/>
      <c r="G4278" s="17">
        <v>-10593000</v>
      </c>
      <c r="H4278" s="18">
        <f t="shared" si="66"/>
        <v>-10593000</v>
      </c>
      <c r="J4278" s="13">
        <v>47999985</v>
      </c>
    </row>
    <row r="4279" spans="2:10" s="13" customFormat="1" hidden="1" x14ac:dyDescent="0.15">
      <c r="B4279" s="15">
        <v>912004</v>
      </c>
      <c r="C4279" s="16" t="s">
        <v>205</v>
      </c>
      <c r="D4279" s="26">
        <v>43734</v>
      </c>
      <c r="E4279" s="16" t="s">
        <v>2320</v>
      </c>
      <c r="F4279" s="66">
        <v>3500</v>
      </c>
      <c r="G4279" s="17"/>
      <c r="H4279" s="18">
        <f t="shared" si="66"/>
        <v>3500</v>
      </c>
      <c r="J4279" s="13">
        <v>4420000.2</v>
      </c>
    </row>
    <row r="4280" spans="2:10" s="13" customFormat="1" hidden="1" x14ac:dyDescent="0.15">
      <c r="B4280" s="15">
        <v>112003</v>
      </c>
      <c r="C4280" s="16" t="s">
        <v>11</v>
      </c>
      <c r="D4280" s="26">
        <v>43734</v>
      </c>
      <c r="E4280" s="16" t="s">
        <v>2320</v>
      </c>
      <c r="F4280" s="66"/>
      <c r="G4280" s="17">
        <v>-3500</v>
      </c>
      <c r="H4280" s="18">
        <f t="shared" si="66"/>
        <v>-3500</v>
      </c>
      <c r="J4280" s="13">
        <v>47999985</v>
      </c>
    </row>
    <row r="4281" spans="2:10" s="13" customFormat="1" hidden="1" x14ac:dyDescent="0.15">
      <c r="B4281" s="15">
        <v>711034</v>
      </c>
      <c r="C4281" s="16" t="s">
        <v>183</v>
      </c>
      <c r="D4281" s="26">
        <v>43734</v>
      </c>
      <c r="E4281" s="16" t="s">
        <v>2474</v>
      </c>
      <c r="F4281" s="66">
        <v>581000</v>
      </c>
      <c r="G4281" s="17"/>
      <c r="H4281" s="18">
        <f t="shared" si="66"/>
        <v>581000</v>
      </c>
      <c r="J4281" s="13">
        <v>4420000.2</v>
      </c>
    </row>
    <row r="4282" spans="2:10" s="13" customFormat="1" hidden="1" x14ac:dyDescent="0.15">
      <c r="B4282" s="15">
        <v>112003</v>
      </c>
      <c r="C4282" s="16" t="s">
        <v>11</v>
      </c>
      <c r="D4282" s="26">
        <v>43734</v>
      </c>
      <c r="E4282" s="16" t="s">
        <v>2474</v>
      </c>
      <c r="F4282" s="66"/>
      <c r="G4282" s="17">
        <v>-581000</v>
      </c>
      <c r="H4282" s="18">
        <f t="shared" si="66"/>
        <v>-581000</v>
      </c>
      <c r="J4282" s="13">
        <v>47999985</v>
      </c>
    </row>
    <row r="4283" spans="2:10" s="13" customFormat="1" hidden="1" x14ac:dyDescent="0.15">
      <c r="B4283" s="15">
        <v>212001</v>
      </c>
      <c r="C4283" s="16" t="s">
        <v>2260</v>
      </c>
      <c r="D4283" s="26">
        <v>43734</v>
      </c>
      <c r="E4283" s="16" t="s">
        <v>2475</v>
      </c>
      <c r="F4283" s="66">
        <v>20760000</v>
      </c>
      <c r="G4283" s="17"/>
      <c r="H4283" s="18">
        <f t="shared" si="66"/>
        <v>20760000</v>
      </c>
      <c r="J4283" s="13">
        <v>4420000.2</v>
      </c>
    </row>
    <row r="4284" spans="2:10" s="13" customFormat="1" hidden="1" x14ac:dyDescent="0.15">
      <c r="B4284" s="15">
        <v>141005</v>
      </c>
      <c r="C4284" s="16" t="s">
        <v>36</v>
      </c>
      <c r="D4284" s="26">
        <v>43734</v>
      </c>
      <c r="E4284" s="16" t="s">
        <v>2475</v>
      </c>
      <c r="F4284" s="66">
        <v>2076000</v>
      </c>
      <c r="G4284" s="17"/>
      <c r="H4284" s="18">
        <f t="shared" si="66"/>
        <v>2076000</v>
      </c>
      <c r="J4284" s="13">
        <v>47999985</v>
      </c>
    </row>
    <row r="4285" spans="2:10" s="13" customFormat="1" hidden="1" x14ac:dyDescent="0.15">
      <c r="B4285" s="15">
        <v>112003</v>
      </c>
      <c r="C4285" s="16" t="s">
        <v>11</v>
      </c>
      <c r="D4285" s="26">
        <v>43734</v>
      </c>
      <c r="E4285" s="16" t="s">
        <v>2475</v>
      </c>
      <c r="F4285" s="66"/>
      <c r="G4285" s="17">
        <v>-22836000</v>
      </c>
      <c r="H4285" s="18">
        <f t="shared" si="66"/>
        <v>-22836000</v>
      </c>
      <c r="J4285" s="13">
        <v>4420000.2</v>
      </c>
    </row>
    <row r="4286" spans="2:10" s="13" customFormat="1" hidden="1" x14ac:dyDescent="0.15">
      <c r="B4286" s="15">
        <v>912004</v>
      </c>
      <c r="C4286" s="16" t="s">
        <v>205</v>
      </c>
      <c r="D4286" s="26">
        <v>43734</v>
      </c>
      <c r="E4286" s="16" t="s">
        <v>2320</v>
      </c>
      <c r="F4286" s="66">
        <v>3500</v>
      </c>
      <c r="G4286" s="17"/>
      <c r="H4286" s="18">
        <f t="shared" si="66"/>
        <v>3500</v>
      </c>
      <c r="J4286" s="13">
        <v>47999985</v>
      </c>
    </row>
    <row r="4287" spans="2:10" s="13" customFormat="1" hidden="1" x14ac:dyDescent="0.15">
      <c r="B4287" s="15">
        <v>112003</v>
      </c>
      <c r="C4287" s="16" t="s">
        <v>11</v>
      </c>
      <c r="D4287" s="26">
        <v>43734</v>
      </c>
      <c r="E4287" s="16" t="s">
        <v>2320</v>
      </c>
      <c r="F4287" s="66"/>
      <c r="G4287" s="17">
        <v>-3500</v>
      </c>
      <c r="H4287" s="18">
        <f t="shared" si="66"/>
        <v>-3500</v>
      </c>
      <c r="J4287" s="13">
        <v>4420000.2</v>
      </c>
    </row>
    <row r="4288" spans="2:10" s="13" customFormat="1" hidden="1" x14ac:dyDescent="0.15">
      <c r="B4288" s="15">
        <v>711034</v>
      </c>
      <c r="C4288" s="16" t="s">
        <v>183</v>
      </c>
      <c r="D4288" s="26">
        <v>43734</v>
      </c>
      <c r="E4288" s="16" t="s">
        <v>2476</v>
      </c>
      <c r="F4288" s="66">
        <v>800000</v>
      </c>
      <c r="G4288" s="17"/>
      <c r="H4288" s="18">
        <f t="shared" si="66"/>
        <v>800000</v>
      </c>
      <c r="J4288" s="13">
        <v>47999985</v>
      </c>
    </row>
    <row r="4289" spans="2:10" s="13" customFormat="1" hidden="1" x14ac:dyDescent="0.15">
      <c r="B4289" s="15">
        <v>112003</v>
      </c>
      <c r="C4289" s="16" t="s">
        <v>11</v>
      </c>
      <c r="D4289" s="26">
        <v>43734</v>
      </c>
      <c r="E4289" s="16" t="s">
        <v>2476</v>
      </c>
      <c r="F4289" s="66"/>
      <c r="G4289" s="17">
        <v>-800000</v>
      </c>
      <c r="H4289" s="18">
        <f t="shared" si="66"/>
        <v>-800000</v>
      </c>
      <c r="J4289" s="13">
        <v>4420000.2</v>
      </c>
    </row>
    <row r="4290" spans="2:10" s="13" customFormat="1" hidden="1" x14ac:dyDescent="0.15">
      <c r="B4290" s="15">
        <v>711034</v>
      </c>
      <c r="C4290" s="16" t="s">
        <v>183</v>
      </c>
      <c r="D4290" s="26">
        <v>43734</v>
      </c>
      <c r="E4290" s="16" t="s">
        <v>2477</v>
      </c>
      <c r="F4290" s="66">
        <v>7359720</v>
      </c>
      <c r="G4290" s="17"/>
      <c r="H4290" s="18">
        <f t="shared" si="66"/>
        <v>7359720</v>
      </c>
      <c r="J4290" s="13">
        <v>47999985</v>
      </c>
    </row>
    <row r="4291" spans="2:10" s="13" customFormat="1" hidden="1" x14ac:dyDescent="0.15">
      <c r="B4291" s="15">
        <v>112003</v>
      </c>
      <c r="C4291" s="16" t="s">
        <v>11</v>
      </c>
      <c r="D4291" s="26">
        <v>43734</v>
      </c>
      <c r="E4291" s="16" t="s">
        <v>2477</v>
      </c>
      <c r="F4291" s="66"/>
      <c r="G4291" s="17">
        <v>-7359720</v>
      </c>
      <c r="H4291" s="18">
        <f t="shared" si="66"/>
        <v>-7359720</v>
      </c>
      <c r="J4291" s="13">
        <v>4420000.2</v>
      </c>
    </row>
    <row r="4292" spans="2:10" s="13" customFormat="1" hidden="1" x14ac:dyDescent="0.15">
      <c r="B4292" s="15">
        <v>811010</v>
      </c>
      <c r="C4292" s="16" t="s">
        <v>149</v>
      </c>
      <c r="D4292" s="26">
        <v>43734</v>
      </c>
      <c r="E4292" s="16" t="s">
        <v>2478</v>
      </c>
      <c r="F4292" s="66">
        <v>1000000</v>
      </c>
      <c r="G4292" s="17"/>
      <c r="H4292" s="18">
        <f t="shared" si="66"/>
        <v>1000000</v>
      </c>
      <c r="J4292" s="13">
        <v>47999985</v>
      </c>
    </row>
    <row r="4293" spans="2:10" s="13" customFormat="1" hidden="1" x14ac:dyDescent="0.15">
      <c r="B4293" s="15">
        <v>112003</v>
      </c>
      <c r="C4293" s="16" t="s">
        <v>11</v>
      </c>
      <c r="D4293" s="26">
        <v>43734</v>
      </c>
      <c r="E4293" s="16" t="s">
        <v>2478</v>
      </c>
      <c r="F4293" s="66"/>
      <c r="G4293" s="17">
        <v>-1000000</v>
      </c>
      <c r="H4293" s="18">
        <f t="shared" si="66"/>
        <v>-1000000</v>
      </c>
      <c r="J4293" s="13">
        <v>4420000.2</v>
      </c>
    </row>
    <row r="4294" spans="2:10" s="13" customFormat="1" hidden="1" x14ac:dyDescent="0.15">
      <c r="B4294" s="15">
        <v>811022</v>
      </c>
      <c r="C4294" s="16" t="s">
        <v>160</v>
      </c>
      <c r="D4294" s="26">
        <v>43734</v>
      </c>
      <c r="E4294" s="16" t="s">
        <v>2479</v>
      </c>
      <c r="F4294" s="66">
        <v>8145393</v>
      </c>
      <c r="G4294" s="17"/>
      <c r="H4294" s="18">
        <f t="shared" si="66"/>
        <v>8145393</v>
      </c>
      <c r="J4294" s="13">
        <v>47999985</v>
      </c>
    </row>
    <row r="4295" spans="2:10" s="13" customFormat="1" hidden="1" x14ac:dyDescent="0.15">
      <c r="B4295" s="15">
        <v>112003</v>
      </c>
      <c r="C4295" s="16" t="s">
        <v>11</v>
      </c>
      <c r="D4295" s="26">
        <v>43734</v>
      </c>
      <c r="E4295" s="16" t="s">
        <v>2479</v>
      </c>
      <c r="F4295" s="66"/>
      <c r="G4295" s="17">
        <v>-8145393</v>
      </c>
      <c r="H4295" s="18">
        <f t="shared" si="66"/>
        <v>-8145393</v>
      </c>
      <c r="J4295" s="13">
        <v>4420000.2</v>
      </c>
    </row>
    <row r="4296" spans="2:10" s="13" customFormat="1" hidden="1" x14ac:dyDescent="0.15">
      <c r="B4296" s="15">
        <v>112003</v>
      </c>
      <c r="C4296" s="16" t="s">
        <v>11</v>
      </c>
      <c r="D4296" s="26">
        <v>43735</v>
      </c>
      <c r="E4296" s="16" t="s">
        <v>2480</v>
      </c>
      <c r="F4296" s="66">
        <v>24435000</v>
      </c>
      <c r="G4296" s="17"/>
      <c r="H4296" s="18">
        <f t="shared" si="66"/>
        <v>24435000</v>
      </c>
      <c r="J4296" s="13">
        <v>47999985</v>
      </c>
    </row>
    <row r="4297" spans="2:10" s="13" customFormat="1" hidden="1" x14ac:dyDescent="0.15">
      <c r="B4297" s="15">
        <v>122016</v>
      </c>
      <c r="C4297" s="16" t="s">
        <v>2229</v>
      </c>
      <c r="D4297" s="26">
        <v>43735</v>
      </c>
      <c r="E4297" s="16" t="s">
        <v>2480</v>
      </c>
      <c r="F4297" s="66"/>
      <c r="G4297" s="17">
        <v>-24435000</v>
      </c>
      <c r="H4297" s="18">
        <f t="shared" si="66"/>
        <v>-24435000</v>
      </c>
      <c r="J4297" s="13">
        <v>4420000.2</v>
      </c>
    </row>
    <row r="4298" spans="2:10" s="13" customFormat="1" hidden="1" x14ac:dyDescent="0.15">
      <c r="B4298" s="15">
        <v>711004</v>
      </c>
      <c r="C4298" s="16" t="s">
        <v>143</v>
      </c>
      <c r="D4298" s="26">
        <v>43735</v>
      </c>
      <c r="E4298" s="16" t="s">
        <v>2481</v>
      </c>
      <c r="F4298" s="66">
        <v>600000</v>
      </c>
      <c r="G4298" s="17"/>
      <c r="H4298" s="18">
        <f t="shared" si="66"/>
        <v>600000</v>
      </c>
      <c r="J4298" s="13">
        <v>47999985</v>
      </c>
    </row>
    <row r="4299" spans="2:10" s="13" customFormat="1" hidden="1" x14ac:dyDescent="0.15">
      <c r="B4299" s="15">
        <v>112003</v>
      </c>
      <c r="C4299" s="16" t="s">
        <v>11</v>
      </c>
      <c r="D4299" s="26">
        <v>43735</v>
      </c>
      <c r="E4299" s="16" t="s">
        <v>2481</v>
      </c>
      <c r="F4299" s="66"/>
      <c r="G4299" s="17">
        <v>-600000</v>
      </c>
      <c r="H4299" s="18">
        <f t="shared" si="66"/>
        <v>-600000</v>
      </c>
      <c r="J4299" s="13">
        <v>4420000.2</v>
      </c>
    </row>
    <row r="4300" spans="2:10" s="13" customFormat="1" hidden="1" x14ac:dyDescent="0.15">
      <c r="B4300" s="15">
        <v>711004</v>
      </c>
      <c r="C4300" s="16" t="s">
        <v>143</v>
      </c>
      <c r="D4300" s="26">
        <v>43735</v>
      </c>
      <c r="E4300" s="16" t="s">
        <v>2482</v>
      </c>
      <c r="F4300" s="66">
        <v>600000</v>
      </c>
      <c r="G4300" s="17"/>
      <c r="H4300" s="18">
        <f t="shared" si="66"/>
        <v>600000</v>
      </c>
      <c r="J4300" s="13">
        <v>47999985</v>
      </c>
    </row>
    <row r="4301" spans="2:10" s="13" customFormat="1" hidden="1" x14ac:dyDescent="0.15">
      <c r="B4301" s="15">
        <v>112003</v>
      </c>
      <c r="C4301" s="16" t="s">
        <v>11</v>
      </c>
      <c r="D4301" s="26">
        <v>43735</v>
      </c>
      <c r="E4301" s="16" t="s">
        <v>2482</v>
      </c>
      <c r="F4301" s="66"/>
      <c r="G4301" s="17">
        <v>-600000</v>
      </c>
      <c r="H4301" s="18">
        <f t="shared" si="66"/>
        <v>-600000</v>
      </c>
      <c r="J4301" s="13">
        <v>4420000.2</v>
      </c>
    </row>
    <row r="4302" spans="2:10" s="13" customFormat="1" hidden="1" x14ac:dyDescent="0.15">
      <c r="B4302" s="15">
        <v>711004</v>
      </c>
      <c r="C4302" s="16" t="s">
        <v>143</v>
      </c>
      <c r="D4302" s="26">
        <v>43735</v>
      </c>
      <c r="E4302" s="16" t="s">
        <v>2483</v>
      </c>
      <c r="F4302" s="66">
        <v>400000</v>
      </c>
      <c r="G4302" s="17"/>
      <c r="H4302" s="18">
        <f t="shared" si="66"/>
        <v>400000</v>
      </c>
      <c r="J4302" s="13">
        <v>47999985</v>
      </c>
    </row>
    <row r="4303" spans="2:10" s="13" customFormat="1" hidden="1" x14ac:dyDescent="0.15">
      <c r="B4303" s="15">
        <v>112003</v>
      </c>
      <c r="C4303" s="16" t="s">
        <v>11</v>
      </c>
      <c r="D4303" s="26">
        <v>43735</v>
      </c>
      <c r="E4303" s="16" t="s">
        <v>2483</v>
      </c>
      <c r="F4303" s="66"/>
      <c r="G4303" s="17">
        <v>-400000</v>
      </c>
      <c r="H4303" s="18">
        <f t="shared" si="66"/>
        <v>-400000</v>
      </c>
      <c r="J4303" s="13">
        <v>4420000.2</v>
      </c>
    </row>
    <row r="4304" spans="2:10" s="13" customFormat="1" hidden="1" x14ac:dyDescent="0.15">
      <c r="B4304" s="15">
        <v>711004</v>
      </c>
      <c r="C4304" s="16" t="s">
        <v>143</v>
      </c>
      <c r="D4304" s="26">
        <v>43735</v>
      </c>
      <c r="E4304" s="16" t="s">
        <v>2484</v>
      </c>
      <c r="F4304" s="66">
        <v>600000</v>
      </c>
      <c r="G4304" s="17"/>
      <c r="H4304" s="18">
        <f t="shared" si="66"/>
        <v>600000</v>
      </c>
      <c r="J4304" s="13">
        <v>47999985</v>
      </c>
    </row>
    <row r="4305" spans="2:10" s="13" customFormat="1" hidden="1" x14ac:dyDescent="0.15">
      <c r="B4305" s="15">
        <v>112003</v>
      </c>
      <c r="C4305" s="16" t="s">
        <v>11</v>
      </c>
      <c r="D4305" s="26">
        <v>43735</v>
      </c>
      <c r="E4305" s="16" t="s">
        <v>2484</v>
      </c>
      <c r="F4305" s="66"/>
      <c r="G4305" s="17">
        <v>-600000</v>
      </c>
      <c r="H4305" s="18">
        <f t="shared" si="66"/>
        <v>-600000</v>
      </c>
      <c r="J4305" s="13">
        <v>4420000.2</v>
      </c>
    </row>
    <row r="4306" spans="2:10" s="13" customFormat="1" hidden="1" x14ac:dyDescent="0.15">
      <c r="B4306" s="15">
        <v>711004</v>
      </c>
      <c r="C4306" s="16" t="s">
        <v>143</v>
      </c>
      <c r="D4306" s="26">
        <v>43735</v>
      </c>
      <c r="E4306" s="16" t="s">
        <v>2485</v>
      </c>
      <c r="F4306" s="66">
        <v>700000</v>
      </c>
      <c r="G4306" s="17"/>
      <c r="H4306" s="18">
        <f t="shared" si="66"/>
        <v>700000</v>
      </c>
      <c r="J4306" s="13">
        <v>47999985</v>
      </c>
    </row>
    <row r="4307" spans="2:10" s="13" customFormat="1" hidden="1" x14ac:dyDescent="0.15">
      <c r="B4307" s="15">
        <v>112003</v>
      </c>
      <c r="C4307" s="16" t="s">
        <v>11</v>
      </c>
      <c r="D4307" s="26">
        <v>43735</v>
      </c>
      <c r="E4307" s="16" t="s">
        <v>2485</v>
      </c>
      <c r="F4307" s="66"/>
      <c r="G4307" s="17">
        <v>-700000</v>
      </c>
      <c r="H4307" s="18">
        <f t="shared" si="66"/>
        <v>-700000</v>
      </c>
      <c r="J4307" s="13">
        <v>4420000.2</v>
      </c>
    </row>
    <row r="4308" spans="2:10" s="13" customFormat="1" hidden="1" x14ac:dyDescent="0.15">
      <c r="B4308" s="15">
        <v>711004</v>
      </c>
      <c r="C4308" s="16" t="s">
        <v>143</v>
      </c>
      <c r="D4308" s="26">
        <v>43735</v>
      </c>
      <c r="E4308" s="16" t="s">
        <v>2486</v>
      </c>
      <c r="F4308" s="66">
        <v>500000</v>
      </c>
      <c r="G4308" s="17"/>
      <c r="H4308" s="18">
        <f t="shared" si="66"/>
        <v>500000</v>
      </c>
      <c r="J4308" s="13">
        <v>47999985</v>
      </c>
    </row>
    <row r="4309" spans="2:10" s="13" customFormat="1" hidden="1" x14ac:dyDescent="0.15">
      <c r="B4309" s="15">
        <v>112003</v>
      </c>
      <c r="C4309" s="16" t="s">
        <v>11</v>
      </c>
      <c r="D4309" s="26">
        <v>43735</v>
      </c>
      <c r="E4309" s="16" t="s">
        <v>2486</v>
      </c>
      <c r="F4309" s="66"/>
      <c r="G4309" s="17">
        <v>-500000</v>
      </c>
      <c r="H4309" s="18">
        <f t="shared" si="66"/>
        <v>-500000</v>
      </c>
      <c r="J4309" s="13">
        <v>4420000.2</v>
      </c>
    </row>
    <row r="4310" spans="2:10" s="13" customFormat="1" hidden="1" x14ac:dyDescent="0.15">
      <c r="B4310" s="15">
        <v>112003</v>
      </c>
      <c r="C4310" s="16" t="s">
        <v>11</v>
      </c>
      <c r="D4310" s="26">
        <v>43735</v>
      </c>
      <c r="E4310" s="16" t="s">
        <v>2487</v>
      </c>
      <c r="F4310" s="66">
        <v>42841100</v>
      </c>
      <c r="G4310" s="17"/>
      <c r="H4310" s="18">
        <f t="shared" si="66"/>
        <v>42841100</v>
      </c>
      <c r="J4310" s="13">
        <v>47999985</v>
      </c>
    </row>
    <row r="4311" spans="2:10" s="13" customFormat="1" hidden="1" x14ac:dyDescent="0.15">
      <c r="B4311" s="15">
        <v>122004</v>
      </c>
      <c r="C4311" s="16" t="s">
        <v>2218</v>
      </c>
      <c r="D4311" s="26">
        <v>43735</v>
      </c>
      <c r="E4311" s="16" t="s">
        <v>2487</v>
      </c>
      <c r="F4311" s="66"/>
      <c r="G4311" s="17">
        <v>-42841100</v>
      </c>
      <c r="H4311" s="18">
        <f t="shared" si="66"/>
        <v>-42841100</v>
      </c>
      <c r="J4311" s="13">
        <v>4420000.2</v>
      </c>
    </row>
    <row r="4312" spans="2:10" s="13" customFormat="1" hidden="1" x14ac:dyDescent="0.15">
      <c r="B4312" s="15">
        <v>112003</v>
      </c>
      <c r="C4312" s="16" t="s">
        <v>11</v>
      </c>
      <c r="D4312" s="26">
        <v>43735</v>
      </c>
      <c r="E4312" s="16" t="s">
        <v>2488</v>
      </c>
      <c r="F4312" s="66">
        <v>500000</v>
      </c>
      <c r="G4312" s="17"/>
      <c r="H4312" s="18">
        <f t="shared" si="66"/>
        <v>500000</v>
      </c>
      <c r="J4312" s="13">
        <v>47999985</v>
      </c>
    </row>
    <row r="4313" spans="2:10" s="13" customFormat="1" hidden="1" x14ac:dyDescent="0.15">
      <c r="B4313" s="15">
        <v>711034</v>
      </c>
      <c r="C4313" s="16" t="s">
        <v>183</v>
      </c>
      <c r="D4313" s="26">
        <v>43735</v>
      </c>
      <c r="E4313" s="16" t="s">
        <v>2488</v>
      </c>
      <c r="F4313" s="66"/>
      <c r="G4313" s="17">
        <v>-500000</v>
      </c>
      <c r="H4313" s="18">
        <f t="shared" si="66"/>
        <v>-500000</v>
      </c>
    </row>
    <row r="4314" spans="2:10" s="13" customFormat="1" hidden="1" x14ac:dyDescent="0.15">
      <c r="B4314" s="15">
        <v>711005</v>
      </c>
      <c r="C4314" s="16" t="s">
        <v>144</v>
      </c>
      <c r="D4314" s="26">
        <v>43735</v>
      </c>
      <c r="E4314" s="16" t="s">
        <v>2489</v>
      </c>
      <c r="F4314" s="66">
        <v>2500000</v>
      </c>
      <c r="G4314" s="17"/>
      <c r="H4314" s="18">
        <f t="shared" si="66"/>
        <v>2500000</v>
      </c>
    </row>
    <row r="4315" spans="2:10" s="13" customFormat="1" hidden="1" x14ac:dyDescent="0.15">
      <c r="B4315" s="15">
        <v>112003</v>
      </c>
      <c r="C4315" s="16" t="s">
        <v>11</v>
      </c>
      <c r="D4315" s="26">
        <v>43735</v>
      </c>
      <c r="E4315" s="16" t="s">
        <v>2489</v>
      </c>
      <c r="F4315" s="66"/>
      <c r="G4315" s="17">
        <v>-2500000</v>
      </c>
      <c r="H4315" s="18">
        <f t="shared" si="66"/>
        <v>-2500000</v>
      </c>
    </row>
    <row r="4316" spans="2:10" s="13" customFormat="1" hidden="1" x14ac:dyDescent="0.15">
      <c r="B4316" s="15">
        <v>711005</v>
      </c>
      <c r="C4316" s="16" t="s">
        <v>144</v>
      </c>
      <c r="D4316" s="26">
        <v>43735</v>
      </c>
      <c r="E4316" s="16" t="s">
        <v>2490</v>
      </c>
      <c r="F4316" s="66">
        <v>2100000</v>
      </c>
      <c r="G4316" s="17"/>
      <c r="H4316" s="18">
        <f t="shared" si="66"/>
        <v>2100000</v>
      </c>
    </row>
    <row r="4317" spans="2:10" s="13" customFormat="1" hidden="1" x14ac:dyDescent="0.15">
      <c r="B4317" s="15">
        <v>112003</v>
      </c>
      <c r="C4317" s="16" t="s">
        <v>11</v>
      </c>
      <c r="D4317" s="26">
        <v>43735</v>
      </c>
      <c r="E4317" s="16" t="s">
        <v>2490</v>
      </c>
      <c r="F4317" s="66"/>
      <c r="G4317" s="17">
        <v>-2100000</v>
      </c>
      <c r="H4317" s="18">
        <f t="shared" si="66"/>
        <v>-2100000</v>
      </c>
    </row>
    <row r="4318" spans="2:10" s="13" customFormat="1" hidden="1" x14ac:dyDescent="0.15">
      <c r="B4318" s="15">
        <v>711005</v>
      </c>
      <c r="C4318" s="16" t="s">
        <v>144</v>
      </c>
      <c r="D4318" s="26">
        <v>43735</v>
      </c>
      <c r="E4318" s="16" t="s">
        <v>2491</v>
      </c>
      <c r="F4318" s="66">
        <v>2000000</v>
      </c>
      <c r="G4318" s="17"/>
      <c r="H4318" s="18">
        <f t="shared" si="66"/>
        <v>2000000</v>
      </c>
    </row>
    <row r="4319" spans="2:10" s="13" customFormat="1" hidden="1" x14ac:dyDescent="0.15">
      <c r="B4319" s="15">
        <v>112003</v>
      </c>
      <c r="C4319" s="16" t="s">
        <v>11</v>
      </c>
      <c r="D4319" s="26">
        <v>43735</v>
      </c>
      <c r="E4319" s="16" t="s">
        <v>2491</v>
      </c>
      <c r="F4319" s="66"/>
      <c r="G4319" s="17">
        <v>-2000000</v>
      </c>
      <c r="H4319" s="18">
        <f t="shared" si="66"/>
        <v>-2000000</v>
      </c>
    </row>
    <row r="4320" spans="2:10" s="13" customFormat="1" hidden="1" x14ac:dyDescent="0.15">
      <c r="B4320" s="15">
        <v>711005</v>
      </c>
      <c r="C4320" s="16" t="s">
        <v>144</v>
      </c>
      <c r="D4320" s="26">
        <v>43735</v>
      </c>
      <c r="E4320" s="16" t="s">
        <v>2492</v>
      </c>
      <c r="F4320" s="66">
        <v>1500000</v>
      </c>
      <c r="G4320" s="17"/>
      <c r="H4320" s="18">
        <f t="shared" ref="H4320:H4383" si="67">F4320+G4320</f>
        <v>1500000</v>
      </c>
    </row>
    <row r="4321" spans="2:8" s="13" customFormat="1" hidden="1" x14ac:dyDescent="0.15">
      <c r="B4321" s="15">
        <v>112003</v>
      </c>
      <c r="C4321" s="16" t="s">
        <v>11</v>
      </c>
      <c r="D4321" s="26">
        <v>43735</v>
      </c>
      <c r="E4321" s="16" t="s">
        <v>2492</v>
      </c>
      <c r="F4321" s="66"/>
      <c r="G4321" s="17">
        <v>-1500000</v>
      </c>
      <c r="H4321" s="18">
        <f t="shared" si="67"/>
        <v>-1500000</v>
      </c>
    </row>
    <row r="4322" spans="2:8" s="13" customFormat="1" hidden="1" x14ac:dyDescent="0.15">
      <c r="B4322" s="15">
        <v>711005</v>
      </c>
      <c r="C4322" s="16" t="s">
        <v>144</v>
      </c>
      <c r="D4322" s="26">
        <v>43735</v>
      </c>
      <c r="E4322" s="16" t="s">
        <v>2493</v>
      </c>
      <c r="F4322" s="66">
        <v>1500000</v>
      </c>
      <c r="G4322" s="17"/>
      <c r="H4322" s="18">
        <f t="shared" si="67"/>
        <v>1500000</v>
      </c>
    </row>
    <row r="4323" spans="2:8" s="13" customFormat="1" hidden="1" x14ac:dyDescent="0.15">
      <c r="B4323" s="15">
        <v>112003</v>
      </c>
      <c r="C4323" s="16" t="s">
        <v>11</v>
      </c>
      <c r="D4323" s="26">
        <v>43735</v>
      </c>
      <c r="E4323" s="16" t="s">
        <v>2493</v>
      </c>
      <c r="F4323" s="66"/>
      <c r="G4323" s="17">
        <v>-1500000</v>
      </c>
      <c r="H4323" s="18">
        <f t="shared" si="67"/>
        <v>-1500000</v>
      </c>
    </row>
    <row r="4324" spans="2:8" s="13" customFormat="1" hidden="1" x14ac:dyDescent="0.15">
      <c r="B4324" s="15">
        <v>811005</v>
      </c>
      <c r="C4324" s="16" t="s">
        <v>144</v>
      </c>
      <c r="D4324" s="26">
        <v>43735</v>
      </c>
      <c r="E4324" s="16" t="s">
        <v>2494</v>
      </c>
      <c r="F4324" s="66">
        <v>9511000</v>
      </c>
      <c r="G4324" s="17"/>
      <c r="H4324" s="18">
        <f t="shared" si="67"/>
        <v>9511000</v>
      </c>
    </row>
    <row r="4325" spans="2:8" s="13" customFormat="1" hidden="1" x14ac:dyDescent="0.15">
      <c r="B4325" s="15">
        <v>112003</v>
      </c>
      <c r="C4325" s="16" t="s">
        <v>11</v>
      </c>
      <c r="D4325" s="26">
        <v>43735</v>
      </c>
      <c r="E4325" s="16" t="s">
        <v>2494</v>
      </c>
      <c r="F4325" s="66"/>
      <c r="G4325" s="17">
        <v>-9511000</v>
      </c>
      <c r="H4325" s="18">
        <f t="shared" si="67"/>
        <v>-9511000</v>
      </c>
    </row>
    <row r="4326" spans="2:8" s="13" customFormat="1" hidden="1" x14ac:dyDescent="0.15">
      <c r="B4326" s="15">
        <v>711005</v>
      </c>
      <c r="C4326" s="16" t="s">
        <v>144</v>
      </c>
      <c r="D4326" s="26">
        <v>43735</v>
      </c>
      <c r="E4326" s="16" t="s">
        <v>2495</v>
      </c>
      <c r="F4326" s="66">
        <v>7828000</v>
      </c>
      <c r="G4326" s="17"/>
      <c r="H4326" s="18">
        <f t="shared" si="67"/>
        <v>7828000</v>
      </c>
    </row>
    <row r="4327" spans="2:8" s="13" customFormat="1" hidden="1" x14ac:dyDescent="0.15">
      <c r="B4327" s="15">
        <v>112003</v>
      </c>
      <c r="C4327" s="16" t="s">
        <v>11</v>
      </c>
      <c r="D4327" s="26">
        <v>43735</v>
      </c>
      <c r="E4327" s="16" t="s">
        <v>2495</v>
      </c>
      <c r="F4327" s="66"/>
      <c r="G4327" s="17">
        <v>-7828000</v>
      </c>
      <c r="H4327" s="18">
        <f t="shared" si="67"/>
        <v>-7828000</v>
      </c>
    </row>
    <row r="4328" spans="2:8" s="13" customFormat="1" hidden="1" x14ac:dyDescent="0.15">
      <c r="B4328" s="15">
        <v>811005</v>
      </c>
      <c r="C4328" s="16" t="s">
        <v>144</v>
      </c>
      <c r="D4328" s="26">
        <v>43735</v>
      </c>
      <c r="E4328" s="16" t="s">
        <v>2496</v>
      </c>
      <c r="F4328" s="66">
        <v>5446000</v>
      </c>
      <c r="G4328" s="17"/>
      <c r="H4328" s="18">
        <f t="shared" si="67"/>
        <v>5446000</v>
      </c>
    </row>
    <row r="4329" spans="2:8" s="13" customFormat="1" hidden="1" x14ac:dyDescent="0.15">
      <c r="B4329" s="15">
        <v>112003</v>
      </c>
      <c r="C4329" s="16" t="s">
        <v>11</v>
      </c>
      <c r="D4329" s="26">
        <v>43735</v>
      </c>
      <c r="E4329" s="16" t="s">
        <v>2496</v>
      </c>
      <c r="F4329" s="66"/>
      <c r="G4329" s="17">
        <v>-5446000</v>
      </c>
      <c r="H4329" s="18">
        <f t="shared" si="67"/>
        <v>-5446000</v>
      </c>
    </row>
    <row r="4330" spans="2:8" s="13" customFormat="1" hidden="1" x14ac:dyDescent="0.15">
      <c r="B4330" s="15">
        <v>811005</v>
      </c>
      <c r="C4330" s="16" t="s">
        <v>144</v>
      </c>
      <c r="D4330" s="26">
        <v>43735</v>
      </c>
      <c r="E4330" s="16" t="s">
        <v>2497</v>
      </c>
      <c r="F4330" s="66">
        <v>4200000</v>
      </c>
      <c r="G4330" s="17"/>
      <c r="H4330" s="18">
        <f t="shared" si="67"/>
        <v>4200000</v>
      </c>
    </row>
    <row r="4331" spans="2:8" s="13" customFormat="1" hidden="1" x14ac:dyDescent="0.15">
      <c r="B4331" s="15">
        <v>112003</v>
      </c>
      <c r="C4331" s="16" t="s">
        <v>11</v>
      </c>
      <c r="D4331" s="26">
        <v>43735</v>
      </c>
      <c r="E4331" s="16" t="s">
        <v>2497</v>
      </c>
      <c r="F4331" s="66"/>
      <c r="G4331" s="17">
        <v>-4200000</v>
      </c>
      <c r="H4331" s="18">
        <f t="shared" si="67"/>
        <v>-4200000</v>
      </c>
    </row>
    <row r="4332" spans="2:8" s="13" customFormat="1" hidden="1" x14ac:dyDescent="0.15">
      <c r="B4332" s="15">
        <v>811005</v>
      </c>
      <c r="C4332" s="16" t="s">
        <v>144</v>
      </c>
      <c r="D4332" s="26">
        <v>43735</v>
      </c>
      <c r="E4332" s="16" t="s">
        <v>2498</v>
      </c>
      <c r="F4332" s="66">
        <v>4000000</v>
      </c>
      <c r="G4332" s="17"/>
      <c r="H4332" s="18">
        <f t="shared" si="67"/>
        <v>4000000</v>
      </c>
    </row>
    <row r="4333" spans="2:8" s="13" customFormat="1" hidden="1" x14ac:dyDescent="0.15">
      <c r="B4333" s="15">
        <v>112003</v>
      </c>
      <c r="C4333" s="16" t="s">
        <v>11</v>
      </c>
      <c r="D4333" s="26">
        <v>43735</v>
      </c>
      <c r="E4333" s="16" t="s">
        <v>2498</v>
      </c>
      <c r="F4333" s="66"/>
      <c r="G4333" s="17">
        <v>-4000000</v>
      </c>
      <c r="H4333" s="18">
        <f t="shared" si="67"/>
        <v>-4000000</v>
      </c>
    </row>
    <row r="4334" spans="2:8" s="13" customFormat="1" hidden="1" x14ac:dyDescent="0.15">
      <c r="B4334" s="15">
        <v>711005</v>
      </c>
      <c r="C4334" s="16" t="s">
        <v>144</v>
      </c>
      <c r="D4334" s="26">
        <v>43735</v>
      </c>
      <c r="E4334" s="16" t="s">
        <v>2499</v>
      </c>
      <c r="F4334" s="66">
        <v>4000000</v>
      </c>
      <c r="G4334" s="17"/>
      <c r="H4334" s="18">
        <f t="shared" si="67"/>
        <v>4000000</v>
      </c>
    </row>
    <row r="4335" spans="2:8" s="13" customFormat="1" hidden="1" x14ac:dyDescent="0.15">
      <c r="B4335" s="15">
        <v>112003</v>
      </c>
      <c r="C4335" s="16" t="s">
        <v>11</v>
      </c>
      <c r="D4335" s="26">
        <v>43735</v>
      </c>
      <c r="E4335" s="16" t="s">
        <v>2499</v>
      </c>
      <c r="F4335" s="66"/>
      <c r="G4335" s="17">
        <v>-4000000</v>
      </c>
      <c r="H4335" s="18">
        <f t="shared" si="67"/>
        <v>-4000000</v>
      </c>
    </row>
    <row r="4336" spans="2:8" s="13" customFormat="1" hidden="1" x14ac:dyDescent="0.15">
      <c r="B4336" s="15">
        <v>711005</v>
      </c>
      <c r="C4336" s="16" t="s">
        <v>144</v>
      </c>
      <c r="D4336" s="26">
        <v>43735</v>
      </c>
      <c r="E4336" s="16" t="s">
        <v>2500</v>
      </c>
      <c r="F4336" s="66">
        <v>10983000</v>
      </c>
      <c r="G4336" s="17"/>
      <c r="H4336" s="18">
        <f t="shared" si="67"/>
        <v>10983000</v>
      </c>
    </row>
    <row r="4337" spans="2:8" s="13" customFormat="1" hidden="1" x14ac:dyDescent="0.15">
      <c r="B4337" s="15">
        <v>112003</v>
      </c>
      <c r="C4337" s="16" t="s">
        <v>11</v>
      </c>
      <c r="D4337" s="26">
        <v>43735</v>
      </c>
      <c r="E4337" s="16" t="s">
        <v>2500</v>
      </c>
      <c r="F4337" s="66"/>
      <c r="G4337" s="17">
        <v>-10983000</v>
      </c>
      <c r="H4337" s="18">
        <f t="shared" si="67"/>
        <v>-10983000</v>
      </c>
    </row>
    <row r="4338" spans="2:8" s="13" customFormat="1" hidden="1" x14ac:dyDescent="0.15">
      <c r="B4338" s="15">
        <v>711005</v>
      </c>
      <c r="C4338" s="16" t="s">
        <v>144</v>
      </c>
      <c r="D4338" s="26">
        <v>43735</v>
      </c>
      <c r="E4338" s="16" t="s">
        <v>2501</v>
      </c>
      <c r="F4338" s="66">
        <v>9681000</v>
      </c>
      <c r="G4338" s="17"/>
      <c r="H4338" s="18">
        <f t="shared" si="67"/>
        <v>9681000</v>
      </c>
    </row>
    <row r="4339" spans="2:8" s="13" customFormat="1" hidden="1" x14ac:dyDescent="0.15">
      <c r="B4339" s="15">
        <v>112003</v>
      </c>
      <c r="C4339" s="16" t="s">
        <v>11</v>
      </c>
      <c r="D4339" s="26">
        <v>43735</v>
      </c>
      <c r="E4339" s="16" t="s">
        <v>2501</v>
      </c>
      <c r="F4339" s="66"/>
      <c r="G4339" s="17">
        <v>-9681000</v>
      </c>
      <c r="H4339" s="18">
        <f t="shared" si="67"/>
        <v>-9681000</v>
      </c>
    </row>
    <row r="4340" spans="2:8" s="13" customFormat="1" hidden="1" x14ac:dyDescent="0.15">
      <c r="B4340" s="15">
        <v>711005</v>
      </c>
      <c r="C4340" s="16" t="s">
        <v>144</v>
      </c>
      <c r="D4340" s="26">
        <v>43735</v>
      </c>
      <c r="E4340" s="16" t="s">
        <v>2502</v>
      </c>
      <c r="F4340" s="66">
        <v>9577000</v>
      </c>
      <c r="G4340" s="17"/>
      <c r="H4340" s="18">
        <f t="shared" si="67"/>
        <v>9577000</v>
      </c>
    </row>
    <row r="4341" spans="2:8" s="13" customFormat="1" hidden="1" x14ac:dyDescent="0.15">
      <c r="B4341" s="15">
        <v>112003</v>
      </c>
      <c r="C4341" s="16" t="s">
        <v>11</v>
      </c>
      <c r="D4341" s="26">
        <v>43735</v>
      </c>
      <c r="E4341" s="16" t="s">
        <v>2502</v>
      </c>
      <c r="F4341" s="66"/>
      <c r="G4341" s="17">
        <v>-9577000</v>
      </c>
      <c r="H4341" s="18">
        <f t="shared" si="67"/>
        <v>-9577000</v>
      </c>
    </row>
    <row r="4342" spans="2:8" s="13" customFormat="1" hidden="1" x14ac:dyDescent="0.15">
      <c r="B4342" s="15">
        <v>711005</v>
      </c>
      <c r="C4342" s="16" t="s">
        <v>144</v>
      </c>
      <c r="D4342" s="26">
        <v>43735</v>
      </c>
      <c r="E4342" s="16" t="s">
        <v>2503</v>
      </c>
      <c r="F4342" s="66">
        <v>3500000</v>
      </c>
      <c r="G4342" s="17"/>
      <c r="H4342" s="18">
        <f t="shared" si="67"/>
        <v>3500000</v>
      </c>
    </row>
    <row r="4343" spans="2:8" s="13" customFormat="1" hidden="1" x14ac:dyDescent="0.15">
      <c r="B4343" s="15">
        <v>112003</v>
      </c>
      <c r="C4343" s="16" t="s">
        <v>11</v>
      </c>
      <c r="D4343" s="26">
        <v>43735</v>
      </c>
      <c r="E4343" s="16" t="s">
        <v>2503</v>
      </c>
      <c r="F4343" s="66"/>
      <c r="G4343" s="17">
        <v>-3500000</v>
      </c>
      <c r="H4343" s="18">
        <f t="shared" si="67"/>
        <v>-3500000</v>
      </c>
    </row>
    <row r="4344" spans="2:8" s="13" customFormat="1" hidden="1" x14ac:dyDescent="0.15">
      <c r="B4344" s="15">
        <v>811005</v>
      </c>
      <c r="C4344" s="16" t="s">
        <v>144</v>
      </c>
      <c r="D4344" s="26">
        <v>43735</v>
      </c>
      <c r="E4344" s="16" t="s">
        <v>2504</v>
      </c>
      <c r="F4344" s="66">
        <v>4494000</v>
      </c>
      <c r="G4344" s="17"/>
      <c r="H4344" s="18">
        <f t="shared" si="67"/>
        <v>4494000</v>
      </c>
    </row>
    <row r="4345" spans="2:8" s="13" customFormat="1" hidden="1" x14ac:dyDescent="0.15">
      <c r="B4345" s="15">
        <v>112003</v>
      </c>
      <c r="C4345" s="16" t="s">
        <v>11</v>
      </c>
      <c r="D4345" s="26">
        <v>43735</v>
      </c>
      <c r="E4345" s="16" t="s">
        <v>2504</v>
      </c>
      <c r="F4345" s="66"/>
      <c r="G4345" s="17">
        <v>-4494000</v>
      </c>
      <c r="H4345" s="18">
        <f t="shared" si="67"/>
        <v>-4494000</v>
      </c>
    </row>
    <row r="4346" spans="2:8" s="13" customFormat="1" hidden="1" x14ac:dyDescent="0.15">
      <c r="B4346" s="15">
        <v>811017</v>
      </c>
      <c r="C4346" s="16" t="s">
        <v>156</v>
      </c>
      <c r="D4346" s="26">
        <v>43735</v>
      </c>
      <c r="E4346" s="16" t="s">
        <v>2505</v>
      </c>
      <c r="F4346" s="66">
        <v>4834100</v>
      </c>
      <c r="G4346" s="17"/>
      <c r="H4346" s="18">
        <f t="shared" si="67"/>
        <v>4834100</v>
      </c>
    </row>
    <row r="4347" spans="2:8" s="13" customFormat="1" hidden="1" x14ac:dyDescent="0.15">
      <c r="B4347" s="15">
        <v>112003</v>
      </c>
      <c r="C4347" s="16" t="s">
        <v>11</v>
      </c>
      <c r="D4347" s="26">
        <v>43735</v>
      </c>
      <c r="E4347" s="16" t="s">
        <v>2505</v>
      </c>
      <c r="F4347" s="66"/>
      <c r="G4347" s="17">
        <v>-4834100</v>
      </c>
      <c r="H4347" s="18">
        <f t="shared" si="67"/>
        <v>-4834100</v>
      </c>
    </row>
    <row r="4348" spans="2:8" s="13" customFormat="1" hidden="1" x14ac:dyDescent="0.15">
      <c r="B4348" s="15">
        <v>112003</v>
      </c>
      <c r="C4348" s="16" t="s">
        <v>11</v>
      </c>
      <c r="D4348" s="26">
        <v>43735</v>
      </c>
      <c r="E4348" s="16" t="s">
        <v>2506</v>
      </c>
      <c r="F4348" s="66">
        <v>60350000</v>
      </c>
      <c r="G4348" s="17"/>
      <c r="H4348" s="18">
        <f t="shared" si="67"/>
        <v>60350000</v>
      </c>
    </row>
    <row r="4349" spans="2:8" s="13" customFormat="1" hidden="1" x14ac:dyDescent="0.15">
      <c r="B4349" s="15">
        <v>122044</v>
      </c>
      <c r="C4349" s="16" t="s">
        <v>2637</v>
      </c>
      <c r="D4349" s="26">
        <v>43735</v>
      </c>
      <c r="E4349" s="16" t="s">
        <v>2506</v>
      </c>
      <c r="F4349" s="66"/>
      <c r="G4349" s="17">
        <v>-60350000</v>
      </c>
      <c r="H4349" s="18">
        <f t="shared" si="67"/>
        <v>-60350000</v>
      </c>
    </row>
    <row r="4350" spans="2:8" s="13" customFormat="1" hidden="1" x14ac:dyDescent="0.15">
      <c r="B4350" s="15">
        <v>711005</v>
      </c>
      <c r="C4350" s="16" t="s">
        <v>144</v>
      </c>
      <c r="D4350" s="26">
        <v>43735</v>
      </c>
      <c r="E4350" s="16" t="s">
        <v>2507</v>
      </c>
      <c r="F4350" s="66">
        <v>23048000</v>
      </c>
      <c r="G4350" s="17"/>
      <c r="H4350" s="18">
        <f t="shared" si="67"/>
        <v>23048000</v>
      </c>
    </row>
    <row r="4351" spans="2:8" s="13" customFormat="1" hidden="1" x14ac:dyDescent="0.15">
      <c r="B4351" s="15">
        <v>112003</v>
      </c>
      <c r="C4351" s="16" t="s">
        <v>11</v>
      </c>
      <c r="D4351" s="26">
        <v>43735</v>
      </c>
      <c r="E4351" s="16" t="s">
        <v>2507</v>
      </c>
      <c r="F4351" s="66"/>
      <c r="G4351" s="17">
        <v>-23048000</v>
      </c>
      <c r="H4351" s="18">
        <f t="shared" si="67"/>
        <v>-23048000</v>
      </c>
    </row>
    <row r="4352" spans="2:8" s="13" customFormat="1" hidden="1" x14ac:dyDescent="0.15">
      <c r="B4352" s="15">
        <v>811005</v>
      </c>
      <c r="C4352" s="16" t="s">
        <v>144</v>
      </c>
      <c r="D4352" s="26">
        <v>43735</v>
      </c>
      <c r="E4352" s="16" t="s">
        <v>2508</v>
      </c>
      <c r="F4352" s="66">
        <v>22962000</v>
      </c>
      <c r="G4352" s="17"/>
      <c r="H4352" s="18">
        <f t="shared" si="67"/>
        <v>22962000</v>
      </c>
    </row>
    <row r="4353" spans="2:8" s="13" customFormat="1" hidden="1" x14ac:dyDescent="0.15">
      <c r="B4353" s="15">
        <v>112003</v>
      </c>
      <c r="C4353" s="16" t="s">
        <v>11</v>
      </c>
      <c r="D4353" s="26">
        <v>43735</v>
      </c>
      <c r="E4353" s="16" t="s">
        <v>2508</v>
      </c>
      <c r="F4353" s="66"/>
      <c r="G4353" s="17">
        <v>-22962000</v>
      </c>
      <c r="H4353" s="18">
        <f t="shared" si="67"/>
        <v>-22962000</v>
      </c>
    </row>
    <row r="4354" spans="2:8" s="13" customFormat="1" hidden="1" x14ac:dyDescent="0.15">
      <c r="B4354" s="15">
        <v>811005</v>
      </c>
      <c r="C4354" s="16" t="s">
        <v>144</v>
      </c>
      <c r="D4354" s="26">
        <v>43735</v>
      </c>
      <c r="E4354" s="16" t="s">
        <v>2509</v>
      </c>
      <c r="F4354" s="66">
        <v>15000000</v>
      </c>
      <c r="G4354" s="17"/>
      <c r="H4354" s="18">
        <f t="shared" si="67"/>
        <v>15000000</v>
      </c>
    </row>
    <row r="4355" spans="2:8" s="13" customFormat="1" hidden="1" x14ac:dyDescent="0.15">
      <c r="B4355" s="15">
        <v>112003</v>
      </c>
      <c r="C4355" s="16" t="s">
        <v>11</v>
      </c>
      <c r="D4355" s="26">
        <v>43735</v>
      </c>
      <c r="E4355" s="16" t="s">
        <v>2509</v>
      </c>
      <c r="F4355" s="66"/>
      <c r="G4355" s="17">
        <v>-15000000</v>
      </c>
      <c r="H4355" s="18">
        <f t="shared" si="67"/>
        <v>-15000000</v>
      </c>
    </row>
    <row r="4356" spans="2:8" s="13" customFormat="1" hidden="1" x14ac:dyDescent="0.15">
      <c r="B4356" s="15">
        <v>711005</v>
      </c>
      <c r="C4356" s="16" t="s">
        <v>144</v>
      </c>
      <c r="D4356" s="26">
        <v>43735</v>
      </c>
      <c r="E4356" s="16" t="s">
        <v>2510</v>
      </c>
      <c r="F4356" s="66">
        <v>12231000</v>
      </c>
      <c r="G4356" s="17"/>
      <c r="H4356" s="18">
        <f t="shared" si="67"/>
        <v>12231000</v>
      </c>
    </row>
    <row r="4357" spans="2:8" s="13" customFormat="1" hidden="1" x14ac:dyDescent="0.15">
      <c r="B4357" s="15">
        <v>112003</v>
      </c>
      <c r="C4357" s="16" t="s">
        <v>11</v>
      </c>
      <c r="D4357" s="26">
        <v>43735</v>
      </c>
      <c r="E4357" s="16" t="s">
        <v>2510</v>
      </c>
      <c r="F4357" s="66"/>
      <c r="G4357" s="17">
        <v>-12231000</v>
      </c>
      <c r="H4357" s="18">
        <f t="shared" si="67"/>
        <v>-12231000</v>
      </c>
    </row>
    <row r="4358" spans="2:8" s="13" customFormat="1" hidden="1" x14ac:dyDescent="0.15">
      <c r="B4358" s="15">
        <v>711005</v>
      </c>
      <c r="C4358" s="16" t="s">
        <v>144</v>
      </c>
      <c r="D4358" s="26">
        <v>43735</v>
      </c>
      <c r="E4358" s="16" t="s">
        <v>2511</v>
      </c>
      <c r="F4358" s="66">
        <v>8832000</v>
      </c>
      <c r="G4358" s="17"/>
      <c r="H4358" s="18">
        <f t="shared" si="67"/>
        <v>8832000</v>
      </c>
    </row>
    <row r="4359" spans="2:8" s="13" customFormat="1" hidden="1" x14ac:dyDescent="0.15">
      <c r="B4359" s="15">
        <v>112003</v>
      </c>
      <c r="C4359" s="16" t="s">
        <v>11</v>
      </c>
      <c r="D4359" s="26">
        <v>43735</v>
      </c>
      <c r="E4359" s="16" t="s">
        <v>2511</v>
      </c>
      <c r="F4359" s="66"/>
      <c r="G4359" s="17">
        <v>-8832000</v>
      </c>
      <c r="H4359" s="18">
        <f t="shared" si="67"/>
        <v>-8832000</v>
      </c>
    </row>
    <row r="4360" spans="2:8" s="13" customFormat="1" hidden="1" x14ac:dyDescent="0.15">
      <c r="B4360" s="15">
        <v>611005</v>
      </c>
      <c r="C4360" s="16" t="s">
        <v>144</v>
      </c>
      <c r="D4360" s="26">
        <v>43735</v>
      </c>
      <c r="E4360" s="16" t="s">
        <v>2512</v>
      </c>
      <c r="F4360" s="66">
        <v>4500000</v>
      </c>
      <c r="G4360" s="17"/>
      <c r="H4360" s="18">
        <f t="shared" si="67"/>
        <v>4500000</v>
      </c>
    </row>
    <row r="4361" spans="2:8" s="13" customFormat="1" hidden="1" x14ac:dyDescent="0.15">
      <c r="B4361" s="15">
        <v>112003</v>
      </c>
      <c r="C4361" s="16" t="s">
        <v>11</v>
      </c>
      <c r="D4361" s="26">
        <v>43735</v>
      </c>
      <c r="E4361" s="16" t="s">
        <v>2512</v>
      </c>
      <c r="F4361" s="66"/>
      <c r="G4361" s="17">
        <v>-4500000</v>
      </c>
      <c r="H4361" s="18">
        <f t="shared" si="67"/>
        <v>-4500000</v>
      </c>
    </row>
    <row r="4362" spans="2:8" s="13" customFormat="1" hidden="1" x14ac:dyDescent="0.15">
      <c r="B4362" s="15">
        <v>611005</v>
      </c>
      <c r="C4362" s="16" t="s">
        <v>144</v>
      </c>
      <c r="D4362" s="26">
        <v>43735</v>
      </c>
      <c r="E4362" s="16" t="s">
        <v>2513</v>
      </c>
      <c r="F4362" s="66">
        <v>3500000</v>
      </c>
      <c r="G4362" s="17"/>
      <c r="H4362" s="18">
        <f t="shared" si="67"/>
        <v>3500000</v>
      </c>
    </row>
    <row r="4363" spans="2:8" s="13" customFormat="1" hidden="1" x14ac:dyDescent="0.15">
      <c r="B4363" s="15">
        <v>112003</v>
      </c>
      <c r="C4363" s="16" t="s">
        <v>11</v>
      </c>
      <c r="D4363" s="26">
        <v>43735</v>
      </c>
      <c r="E4363" s="16" t="s">
        <v>2513</v>
      </c>
      <c r="F4363" s="66"/>
      <c r="G4363" s="17">
        <v>-3500000</v>
      </c>
      <c r="H4363" s="18">
        <f t="shared" si="67"/>
        <v>-3500000</v>
      </c>
    </row>
    <row r="4364" spans="2:8" s="13" customFormat="1" hidden="1" x14ac:dyDescent="0.15">
      <c r="B4364" s="15">
        <v>611005</v>
      </c>
      <c r="C4364" s="16" t="s">
        <v>144</v>
      </c>
      <c r="D4364" s="26">
        <v>43735</v>
      </c>
      <c r="E4364" s="16" t="s">
        <v>2514</v>
      </c>
      <c r="F4364" s="66">
        <v>3250000</v>
      </c>
      <c r="G4364" s="17"/>
      <c r="H4364" s="18">
        <f t="shared" si="67"/>
        <v>3250000</v>
      </c>
    </row>
    <row r="4365" spans="2:8" s="13" customFormat="1" hidden="1" x14ac:dyDescent="0.15">
      <c r="B4365" s="15">
        <v>112003</v>
      </c>
      <c r="C4365" s="16" t="s">
        <v>11</v>
      </c>
      <c r="D4365" s="26">
        <v>43735</v>
      </c>
      <c r="E4365" s="16" t="s">
        <v>2514</v>
      </c>
      <c r="F4365" s="66"/>
      <c r="G4365" s="17">
        <v>-3250000</v>
      </c>
      <c r="H4365" s="18">
        <f t="shared" si="67"/>
        <v>-3250000</v>
      </c>
    </row>
    <row r="4366" spans="2:8" s="13" customFormat="1" hidden="1" x14ac:dyDescent="0.15">
      <c r="B4366" s="15">
        <v>611005</v>
      </c>
      <c r="C4366" s="16" t="s">
        <v>144</v>
      </c>
      <c r="D4366" s="26">
        <v>43735</v>
      </c>
      <c r="E4366" s="16" t="s">
        <v>2515</v>
      </c>
      <c r="F4366" s="66">
        <v>2177829</v>
      </c>
      <c r="G4366" s="17"/>
      <c r="H4366" s="18">
        <f t="shared" si="67"/>
        <v>2177829</v>
      </c>
    </row>
    <row r="4367" spans="2:8" s="13" customFormat="1" hidden="1" x14ac:dyDescent="0.15">
      <c r="B4367" s="15">
        <v>112003</v>
      </c>
      <c r="C4367" s="16" t="s">
        <v>11</v>
      </c>
      <c r="D4367" s="26">
        <v>43735</v>
      </c>
      <c r="E4367" s="16" t="s">
        <v>2515</v>
      </c>
      <c r="F4367" s="66"/>
      <c r="G4367" s="17">
        <v>-2177829</v>
      </c>
      <c r="H4367" s="18">
        <f t="shared" si="67"/>
        <v>-2177829</v>
      </c>
    </row>
    <row r="4368" spans="2:8" s="13" customFormat="1" hidden="1" x14ac:dyDescent="0.15">
      <c r="B4368" s="15">
        <v>611005</v>
      </c>
      <c r="C4368" s="16" t="s">
        <v>144</v>
      </c>
      <c r="D4368" s="26">
        <v>43735</v>
      </c>
      <c r="E4368" s="16" t="s">
        <v>2516</v>
      </c>
      <c r="F4368" s="66">
        <v>2136148</v>
      </c>
      <c r="G4368" s="17"/>
      <c r="H4368" s="18">
        <f t="shared" si="67"/>
        <v>2136148</v>
      </c>
    </row>
    <row r="4369" spans="2:8" s="13" customFormat="1" hidden="1" x14ac:dyDescent="0.15">
      <c r="B4369" s="15">
        <v>112003</v>
      </c>
      <c r="C4369" s="16" t="s">
        <v>11</v>
      </c>
      <c r="D4369" s="26">
        <v>43735</v>
      </c>
      <c r="E4369" s="16" t="s">
        <v>2516</v>
      </c>
      <c r="F4369" s="66"/>
      <c r="G4369" s="17">
        <v>-2136148</v>
      </c>
      <c r="H4369" s="18">
        <f t="shared" si="67"/>
        <v>-2136148</v>
      </c>
    </row>
    <row r="4370" spans="2:8" s="13" customFormat="1" hidden="1" x14ac:dyDescent="0.15">
      <c r="B4370" s="15">
        <v>611005</v>
      </c>
      <c r="C4370" s="16" t="s">
        <v>144</v>
      </c>
      <c r="D4370" s="26">
        <v>43735</v>
      </c>
      <c r="E4370" s="16" t="s">
        <v>2517</v>
      </c>
      <c r="F4370" s="66">
        <v>2130938</v>
      </c>
      <c r="G4370" s="17"/>
      <c r="H4370" s="18">
        <f t="shared" si="67"/>
        <v>2130938</v>
      </c>
    </row>
    <row r="4371" spans="2:8" s="13" customFormat="1" hidden="1" x14ac:dyDescent="0.15">
      <c r="B4371" s="15">
        <v>112003</v>
      </c>
      <c r="C4371" s="16" t="s">
        <v>11</v>
      </c>
      <c r="D4371" s="26">
        <v>43735</v>
      </c>
      <c r="E4371" s="16" t="s">
        <v>2517</v>
      </c>
      <c r="F4371" s="66"/>
      <c r="G4371" s="17">
        <v>-2130938</v>
      </c>
      <c r="H4371" s="18">
        <f t="shared" si="67"/>
        <v>-2130938</v>
      </c>
    </row>
    <row r="4372" spans="2:8" s="13" customFormat="1" hidden="1" x14ac:dyDescent="0.15">
      <c r="B4372" s="15">
        <v>611005</v>
      </c>
      <c r="C4372" s="16" t="s">
        <v>144</v>
      </c>
      <c r="D4372" s="26">
        <v>43735</v>
      </c>
      <c r="E4372" s="16" t="s">
        <v>2518</v>
      </c>
      <c r="F4372" s="66">
        <v>1964214</v>
      </c>
      <c r="G4372" s="17"/>
      <c r="H4372" s="18">
        <f t="shared" si="67"/>
        <v>1964214</v>
      </c>
    </row>
    <row r="4373" spans="2:8" s="13" customFormat="1" hidden="1" x14ac:dyDescent="0.15">
      <c r="B4373" s="15">
        <v>112003</v>
      </c>
      <c r="C4373" s="16" t="s">
        <v>11</v>
      </c>
      <c r="D4373" s="26">
        <v>43735</v>
      </c>
      <c r="E4373" s="16" t="s">
        <v>2518</v>
      </c>
      <c r="F4373" s="66"/>
      <c r="G4373" s="17">
        <v>-1964214</v>
      </c>
      <c r="H4373" s="18">
        <f t="shared" si="67"/>
        <v>-1964214</v>
      </c>
    </row>
    <row r="4374" spans="2:8" s="13" customFormat="1" hidden="1" x14ac:dyDescent="0.15">
      <c r="B4374" s="15">
        <v>611005</v>
      </c>
      <c r="C4374" s="16" t="s">
        <v>144</v>
      </c>
      <c r="D4374" s="26">
        <v>43735</v>
      </c>
      <c r="E4374" s="16" t="s">
        <v>2519</v>
      </c>
      <c r="F4374" s="66">
        <v>2224720</v>
      </c>
      <c r="G4374" s="17"/>
      <c r="H4374" s="18">
        <f t="shared" si="67"/>
        <v>2224720</v>
      </c>
    </row>
    <row r="4375" spans="2:8" s="13" customFormat="1" hidden="1" x14ac:dyDescent="0.15">
      <c r="B4375" s="15">
        <v>112003</v>
      </c>
      <c r="C4375" s="16" t="s">
        <v>11</v>
      </c>
      <c r="D4375" s="26">
        <v>43735</v>
      </c>
      <c r="E4375" s="16" t="s">
        <v>2519</v>
      </c>
      <c r="F4375" s="66"/>
      <c r="G4375" s="17">
        <v>-2224720</v>
      </c>
      <c r="H4375" s="18">
        <f t="shared" si="67"/>
        <v>-2224720</v>
      </c>
    </row>
    <row r="4376" spans="2:8" s="13" customFormat="1" hidden="1" x14ac:dyDescent="0.15">
      <c r="B4376" s="15">
        <v>611005</v>
      </c>
      <c r="C4376" s="16" t="s">
        <v>144</v>
      </c>
      <c r="D4376" s="26">
        <v>43735</v>
      </c>
      <c r="E4376" s="16" t="s">
        <v>2520</v>
      </c>
      <c r="F4376" s="66">
        <v>1802700</v>
      </c>
      <c r="G4376" s="17"/>
      <c r="H4376" s="18">
        <f t="shared" si="67"/>
        <v>1802700</v>
      </c>
    </row>
    <row r="4377" spans="2:8" s="13" customFormat="1" hidden="1" x14ac:dyDescent="0.15">
      <c r="B4377" s="15">
        <v>112003</v>
      </c>
      <c r="C4377" s="16" t="s">
        <v>11</v>
      </c>
      <c r="D4377" s="26">
        <v>43735</v>
      </c>
      <c r="E4377" s="16" t="s">
        <v>2520</v>
      </c>
      <c r="F4377" s="66"/>
      <c r="G4377" s="17">
        <v>-1802700</v>
      </c>
      <c r="H4377" s="18">
        <f t="shared" si="67"/>
        <v>-1802700</v>
      </c>
    </row>
    <row r="4378" spans="2:8" s="13" customFormat="1" hidden="1" x14ac:dyDescent="0.15">
      <c r="B4378" s="15">
        <v>611005</v>
      </c>
      <c r="C4378" s="16" t="s">
        <v>144</v>
      </c>
      <c r="D4378" s="26">
        <v>43735</v>
      </c>
      <c r="E4378" s="16" t="s">
        <v>2521</v>
      </c>
      <c r="F4378" s="66">
        <v>1000000</v>
      </c>
      <c r="G4378" s="17"/>
      <c r="H4378" s="18">
        <f t="shared" si="67"/>
        <v>1000000</v>
      </c>
    </row>
    <row r="4379" spans="2:8" s="13" customFormat="1" hidden="1" x14ac:dyDescent="0.15">
      <c r="B4379" s="15">
        <v>112003</v>
      </c>
      <c r="C4379" s="16" t="s">
        <v>11</v>
      </c>
      <c r="D4379" s="26">
        <v>43735</v>
      </c>
      <c r="E4379" s="16" t="s">
        <v>2521</v>
      </c>
      <c r="F4379" s="66"/>
      <c r="G4379" s="17">
        <v>-1000000</v>
      </c>
      <c r="H4379" s="18">
        <f t="shared" si="67"/>
        <v>-1000000</v>
      </c>
    </row>
    <row r="4380" spans="2:8" s="13" customFormat="1" hidden="1" x14ac:dyDescent="0.15">
      <c r="B4380" s="15">
        <v>811010</v>
      </c>
      <c r="C4380" s="16" t="s">
        <v>149</v>
      </c>
      <c r="D4380" s="26">
        <v>43735</v>
      </c>
      <c r="E4380" s="16" t="s">
        <v>2522</v>
      </c>
      <c r="F4380" s="66">
        <v>1000000</v>
      </c>
      <c r="G4380" s="17"/>
      <c r="H4380" s="18">
        <f t="shared" si="67"/>
        <v>1000000</v>
      </c>
    </row>
    <row r="4381" spans="2:8" s="13" customFormat="1" hidden="1" x14ac:dyDescent="0.15">
      <c r="B4381" s="15">
        <v>112003</v>
      </c>
      <c r="C4381" s="16" t="s">
        <v>11</v>
      </c>
      <c r="D4381" s="26">
        <v>43735</v>
      </c>
      <c r="E4381" s="16" t="s">
        <v>2522</v>
      </c>
      <c r="F4381" s="66"/>
      <c r="G4381" s="17">
        <v>-1000000</v>
      </c>
      <c r="H4381" s="18">
        <f t="shared" si="67"/>
        <v>-1000000</v>
      </c>
    </row>
    <row r="4382" spans="2:8" s="13" customFormat="1" hidden="1" x14ac:dyDescent="0.15">
      <c r="B4382" s="15">
        <v>611034</v>
      </c>
      <c r="C4382" s="16" t="s">
        <v>172</v>
      </c>
      <c r="D4382" s="26">
        <v>43738</v>
      </c>
      <c r="E4382" s="16" t="s">
        <v>2615</v>
      </c>
      <c r="F4382" s="66">
        <v>37983000</v>
      </c>
      <c r="G4382" s="17"/>
      <c r="H4382" s="18">
        <f t="shared" si="67"/>
        <v>37983000</v>
      </c>
    </row>
    <row r="4383" spans="2:8" s="13" customFormat="1" hidden="1" x14ac:dyDescent="0.15">
      <c r="B4383" s="15">
        <v>141002</v>
      </c>
      <c r="C4383" s="16" t="s">
        <v>33</v>
      </c>
      <c r="D4383" s="26">
        <v>43738</v>
      </c>
      <c r="E4383" s="16" t="s">
        <v>2617</v>
      </c>
      <c r="F4383" s="66">
        <v>19941000</v>
      </c>
      <c r="G4383" s="17"/>
      <c r="H4383" s="18">
        <f t="shared" si="67"/>
        <v>19941000</v>
      </c>
    </row>
    <row r="4384" spans="2:8" s="13" customFormat="1" hidden="1" x14ac:dyDescent="0.15">
      <c r="B4384" s="15">
        <v>141005</v>
      </c>
      <c r="C4384" s="16" t="s">
        <v>36</v>
      </c>
      <c r="D4384" s="26">
        <v>43738</v>
      </c>
      <c r="E4384" s="16" t="s">
        <v>2616</v>
      </c>
      <c r="F4384" s="66">
        <v>79763000</v>
      </c>
      <c r="G4384" s="17"/>
      <c r="H4384" s="18">
        <f t="shared" ref="H4384:H4447" si="68">F4384+G4384</f>
        <v>79763000</v>
      </c>
    </row>
    <row r="4385" spans="2:8" s="13" customFormat="1" hidden="1" x14ac:dyDescent="0.15">
      <c r="B4385" s="15">
        <v>112003</v>
      </c>
      <c r="C4385" s="16" t="s">
        <v>11</v>
      </c>
      <c r="D4385" s="26">
        <v>43738</v>
      </c>
      <c r="E4385" s="16" t="s">
        <v>2618</v>
      </c>
      <c r="F4385" s="66"/>
      <c r="G4385" s="17">
        <v>-137687000</v>
      </c>
      <c r="H4385" s="18">
        <f t="shared" si="68"/>
        <v>-137687000</v>
      </c>
    </row>
    <row r="4386" spans="2:8" s="13" customFormat="1" hidden="1" x14ac:dyDescent="0.15">
      <c r="B4386" s="15">
        <v>711005</v>
      </c>
      <c r="C4386" s="16" t="s">
        <v>144</v>
      </c>
      <c r="D4386" s="26">
        <v>43738</v>
      </c>
      <c r="E4386" s="16" t="s">
        <v>2523</v>
      </c>
      <c r="F4386" s="66">
        <v>6000000</v>
      </c>
      <c r="G4386" s="17"/>
      <c r="H4386" s="18">
        <f t="shared" si="68"/>
        <v>6000000</v>
      </c>
    </row>
    <row r="4387" spans="2:8" s="13" customFormat="1" hidden="1" x14ac:dyDescent="0.15">
      <c r="B4387" s="15">
        <v>112003</v>
      </c>
      <c r="C4387" s="16" t="s">
        <v>11</v>
      </c>
      <c r="D4387" s="26">
        <v>43738</v>
      </c>
      <c r="E4387" s="16" t="s">
        <v>2523</v>
      </c>
      <c r="F4387" s="66"/>
      <c r="G4387" s="17">
        <v>-6000000</v>
      </c>
      <c r="H4387" s="18">
        <f t="shared" si="68"/>
        <v>-6000000</v>
      </c>
    </row>
    <row r="4388" spans="2:8" s="13" customFormat="1" hidden="1" x14ac:dyDescent="0.15">
      <c r="B4388" s="15">
        <v>711005</v>
      </c>
      <c r="C4388" s="16" t="s">
        <v>144</v>
      </c>
      <c r="D4388" s="26">
        <v>43738</v>
      </c>
      <c r="E4388" s="16" t="s">
        <v>1422</v>
      </c>
      <c r="F4388" s="66">
        <v>12231000</v>
      </c>
      <c r="G4388" s="17"/>
      <c r="H4388" s="18">
        <f t="shared" si="68"/>
        <v>12231000</v>
      </c>
    </row>
    <row r="4389" spans="2:8" s="13" customFormat="1" hidden="1" x14ac:dyDescent="0.15">
      <c r="B4389" s="15">
        <v>112003</v>
      </c>
      <c r="C4389" s="16" t="s">
        <v>11</v>
      </c>
      <c r="D4389" s="26">
        <v>43738</v>
      </c>
      <c r="E4389" s="16" t="s">
        <v>1422</v>
      </c>
      <c r="F4389" s="66"/>
      <c r="G4389" s="17">
        <v>-12231000</v>
      </c>
      <c r="H4389" s="18">
        <f t="shared" si="68"/>
        <v>-12231000</v>
      </c>
    </row>
    <row r="4390" spans="2:8" s="13" customFormat="1" hidden="1" x14ac:dyDescent="0.15">
      <c r="B4390" s="15">
        <v>912004</v>
      </c>
      <c r="C4390" s="16" t="s">
        <v>205</v>
      </c>
      <c r="D4390" s="26">
        <v>43738</v>
      </c>
      <c r="E4390" s="16" t="s">
        <v>2320</v>
      </c>
      <c r="F4390" s="66">
        <v>3500</v>
      </c>
      <c r="G4390" s="17"/>
      <c r="H4390" s="18">
        <f t="shared" si="68"/>
        <v>3500</v>
      </c>
    </row>
    <row r="4391" spans="2:8" s="13" customFormat="1" hidden="1" x14ac:dyDescent="0.15">
      <c r="B4391" s="15">
        <v>112003</v>
      </c>
      <c r="C4391" s="16" t="s">
        <v>11</v>
      </c>
      <c r="D4391" s="26">
        <v>43738</v>
      </c>
      <c r="E4391" s="16" t="s">
        <v>2320</v>
      </c>
      <c r="F4391" s="66"/>
      <c r="G4391" s="17">
        <v>-3500</v>
      </c>
      <c r="H4391" s="18">
        <f t="shared" si="68"/>
        <v>-3500</v>
      </c>
    </row>
    <row r="4392" spans="2:8" s="13" customFormat="1" hidden="1" x14ac:dyDescent="0.15">
      <c r="B4392" s="15">
        <v>711005</v>
      </c>
      <c r="C4392" s="16" t="s">
        <v>144</v>
      </c>
      <c r="D4392" s="26">
        <v>43738</v>
      </c>
      <c r="E4392" s="16" t="s">
        <v>2524</v>
      </c>
      <c r="F4392" s="66">
        <v>5446000</v>
      </c>
      <c r="G4392" s="17"/>
      <c r="H4392" s="18">
        <f t="shared" si="68"/>
        <v>5446000</v>
      </c>
    </row>
    <row r="4393" spans="2:8" s="13" customFormat="1" hidden="1" x14ac:dyDescent="0.15">
      <c r="B4393" s="15">
        <v>112003</v>
      </c>
      <c r="C4393" s="16" t="s">
        <v>11</v>
      </c>
      <c r="D4393" s="26">
        <v>43738</v>
      </c>
      <c r="E4393" s="16" t="s">
        <v>2524</v>
      </c>
      <c r="F4393" s="66"/>
      <c r="G4393" s="17">
        <v>-5446000</v>
      </c>
      <c r="H4393" s="18">
        <f t="shared" si="68"/>
        <v>-5446000</v>
      </c>
    </row>
    <row r="4394" spans="2:8" s="13" customFormat="1" hidden="1" x14ac:dyDescent="0.15">
      <c r="B4394" s="15">
        <v>912004</v>
      </c>
      <c r="C4394" s="16" t="s">
        <v>205</v>
      </c>
      <c r="D4394" s="26">
        <v>43738</v>
      </c>
      <c r="E4394" s="16" t="s">
        <v>2320</v>
      </c>
      <c r="F4394" s="66">
        <v>3500</v>
      </c>
      <c r="G4394" s="17"/>
      <c r="H4394" s="18">
        <f t="shared" si="68"/>
        <v>3500</v>
      </c>
    </row>
    <row r="4395" spans="2:8" s="13" customFormat="1" hidden="1" x14ac:dyDescent="0.15">
      <c r="B4395" s="15">
        <v>112003</v>
      </c>
      <c r="C4395" s="16" t="s">
        <v>11</v>
      </c>
      <c r="D4395" s="26">
        <v>43738</v>
      </c>
      <c r="E4395" s="16" t="s">
        <v>2320</v>
      </c>
      <c r="F4395" s="66"/>
      <c r="G4395" s="17">
        <v>-3500</v>
      </c>
      <c r="H4395" s="18">
        <f t="shared" si="68"/>
        <v>-3500</v>
      </c>
    </row>
    <row r="4396" spans="2:8" s="13" customFormat="1" hidden="1" x14ac:dyDescent="0.15">
      <c r="B4396" s="15">
        <v>711005</v>
      </c>
      <c r="C4396" s="16" t="s">
        <v>144</v>
      </c>
      <c r="D4396" s="26">
        <v>43738</v>
      </c>
      <c r="E4396" s="16" t="s">
        <v>2525</v>
      </c>
      <c r="F4396" s="66">
        <v>5000000</v>
      </c>
      <c r="G4396" s="17"/>
      <c r="H4396" s="18">
        <f t="shared" si="68"/>
        <v>5000000</v>
      </c>
    </row>
    <row r="4397" spans="2:8" s="13" customFormat="1" hidden="1" x14ac:dyDescent="0.15">
      <c r="B4397" s="15">
        <v>112003</v>
      </c>
      <c r="C4397" s="16" t="s">
        <v>11</v>
      </c>
      <c r="D4397" s="26">
        <v>43738</v>
      </c>
      <c r="E4397" s="16" t="s">
        <v>2525</v>
      </c>
      <c r="F4397" s="66"/>
      <c r="G4397" s="17">
        <v>-5000000</v>
      </c>
      <c r="H4397" s="18">
        <f t="shared" si="68"/>
        <v>-5000000</v>
      </c>
    </row>
    <row r="4398" spans="2:8" s="13" customFormat="1" hidden="1" x14ac:dyDescent="0.15">
      <c r="B4398" s="15">
        <v>912004</v>
      </c>
      <c r="C4398" s="16" t="s">
        <v>205</v>
      </c>
      <c r="D4398" s="26">
        <v>43738</v>
      </c>
      <c r="E4398" s="16" t="s">
        <v>2320</v>
      </c>
      <c r="F4398" s="66">
        <v>3500</v>
      </c>
      <c r="G4398" s="17"/>
      <c r="H4398" s="18">
        <f t="shared" si="68"/>
        <v>3500</v>
      </c>
    </row>
    <row r="4399" spans="2:8" s="13" customFormat="1" hidden="1" x14ac:dyDescent="0.15">
      <c r="B4399" s="15">
        <v>112003</v>
      </c>
      <c r="C4399" s="16" t="s">
        <v>11</v>
      </c>
      <c r="D4399" s="26">
        <v>43738</v>
      </c>
      <c r="E4399" s="16" t="s">
        <v>2320</v>
      </c>
      <c r="F4399" s="66"/>
      <c r="G4399" s="17">
        <v>-3500</v>
      </c>
      <c r="H4399" s="18">
        <f t="shared" si="68"/>
        <v>-3500</v>
      </c>
    </row>
    <row r="4400" spans="2:8" s="13" customFormat="1" hidden="1" x14ac:dyDescent="0.15">
      <c r="B4400" s="15">
        <v>711005</v>
      </c>
      <c r="C4400" s="16" t="s">
        <v>144</v>
      </c>
      <c r="D4400" s="26">
        <v>43738</v>
      </c>
      <c r="E4400" s="16" t="s">
        <v>2526</v>
      </c>
      <c r="F4400" s="66">
        <v>4100000</v>
      </c>
      <c r="G4400" s="17"/>
      <c r="H4400" s="18">
        <f t="shared" si="68"/>
        <v>4100000</v>
      </c>
    </row>
    <row r="4401" spans="2:8" s="13" customFormat="1" hidden="1" x14ac:dyDescent="0.15">
      <c r="B4401" s="15">
        <v>112003</v>
      </c>
      <c r="C4401" s="16" t="s">
        <v>11</v>
      </c>
      <c r="D4401" s="26">
        <v>43738</v>
      </c>
      <c r="E4401" s="16" t="s">
        <v>2526</v>
      </c>
      <c r="F4401" s="66"/>
      <c r="G4401" s="17">
        <v>-4100000</v>
      </c>
      <c r="H4401" s="18">
        <f t="shared" si="68"/>
        <v>-4100000</v>
      </c>
    </row>
    <row r="4402" spans="2:8" s="13" customFormat="1" hidden="1" x14ac:dyDescent="0.15">
      <c r="B4402" s="15">
        <v>912004</v>
      </c>
      <c r="C4402" s="16" t="s">
        <v>205</v>
      </c>
      <c r="D4402" s="26">
        <v>43738</v>
      </c>
      <c r="E4402" s="16" t="s">
        <v>2320</v>
      </c>
      <c r="F4402" s="66">
        <v>3500</v>
      </c>
      <c r="G4402" s="17"/>
      <c r="H4402" s="18">
        <f t="shared" si="68"/>
        <v>3500</v>
      </c>
    </row>
    <row r="4403" spans="2:8" s="13" customFormat="1" hidden="1" x14ac:dyDescent="0.15">
      <c r="B4403" s="15">
        <v>112003</v>
      </c>
      <c r="C4403" s="16" t="s">
        <v>11</v>
      </c>
      <c r="D4403" s="26">
        <v>43738</v>
      </c>
      <c r="E4403" s="16" t="s">
        <v>2320</v>
      </c>
      <c r="F4403" s="66"/>
      <c r="G4403" s="17">
        <v>-3500</v>
      </c>
      <c r="H4403" s="18">
        <f t="shared" si="68"/>
        <v>-3500</v>
      </c>
    </row>
    <row r="4404" spans="2:8" s="13" customFormat="1" hidden="1" x14ac:dyDescent="0.15">
      <c r="B4404" s="15">
        <v>611005</v>
      </c>
      <c r="C4404" s="16" t="s">
        <v>144</v>
      </c>
      <c r="D4404" s="26">
        <v>43738</v>
      </c>
      <c r="E4404" s="16" t="s">
        <v>630</v>
      </c>
      <c r="F4404" s="66">
        <v>1917323</v>
      </c>
      <c r="G4404" s="17"/>
      <c r="H4404" s="18">
        <f t="shared" si="68"/>
        <v>1917323</v>
      </c>
    </row>
    <row r="4405" spans="2:8" s="13" customFormat="1" hidden="1" x14ac:dyDescent="0.15">
      <c r="B4405" s="15">
        <v>112003</v>
      </c>
      <c r="C4405" s="16" t="s">
        <v>11</v>
      </c>
      <c r="D4405" s="26">
        <v>43738</v>
      </c>
      <c r="E4405" s="16" t="s">
        <v>630</v>
      </c>
      <c r="F4405" s="66"/>
      <c r="G4405" s="17">
        <v>-1917323</v>
      </c>
      <c r="H4405" s="18">
        <f t="shared" si="68"/>
        <v>-1917323</v>
      </c>
    </row>
    <row r="4406" spans="2:8" s="13" customFormat="1" hidden="1" x14ac:dyDescent="0.15">
      <c r="B4406" s="15">
        <v>912004</v>
      </c>
      <c r="C4406" s="16" t="s">
        <v>205</v>
      </c>
      <c r="D4406" s="26">
        <v>43738</v>
      </c>
      <c r="E4406" s="16" t="s">
        <v>2320</v>
      </c>
      <c r="F4406" s="66">
        <v>3500</v>
      </c>
      <c r="G4406" s="17"/>
      <c r="H4406" s="18">
        <f t="shared" si="68"/>
        <v>3500</v>
      </c>
    </row>
    <row r="4407" spans="2:8" s="13" customFormat="1" hidden="1" x14ac:dyDescent="0.15">
      <c r="B4407" s="15">
        <v>112003</v>
      </c>
      <c r="C4407" s="16" t="s">
        <v>11</v>
      </c>
      <c r="D4407" s="26">
        <v>43738</v>
      </c>
      <c r="E4407" s="16" t="s">
        <v>2320</v>
      </c>
      <c r="F4407" s="66"/>
      <c r="G4407" s="17">
        <v>-3500</v>
      </c>
      <c r="H4407" s="18">
        <f t="shared" si="68"/>
        <v>-3500</v>
      </c>
    </row>
    <row r="4408" spans="2:8" s="13" customFormat="1" hidden="1" x14ac:dyDescent="0.15">
      <c r="B4408" s="15">
        <v>112003</v>
      </c>
      <c r="C4408" s="16" t="s">
        <v>11</v>
      </c>
      <c r="D4408" s="26">
        <v>43738</v>
      </c>
      <c r="E4408" s="16" t="s">
        <v>2487</v>
      </c>
      <c r="F4408" s="66">
        <v>500000</v>
      </c>
      <c r="G4408" s="17"/>
      <c r="H4408" s="18">
        <f t="shared" si="68"/>
        <v>500000</v>
      </c>
    </row>
    <row r="4409" spans="2:8" s="13" customFormat="1" hidden="1" x14ac:dyDescent="0.15">
      <c r="B4409" s="15">
        <v>711034</v>
      </c>
      <c r="C4409" s="16" t="s">
        <v>183</v>
      </c>
      <c r="D4409" s="26">
        <v>43738</v>
      </c>
      <c r="E4409" s="16" t="s">
        <v>2487</v>
      </c>
      <c r="F4409" s="66"/>
      <c r="G4409" s="17">
        <v>-500000</v>
      </c>
      <c r="H4409" s="18">
        <f t="shared" si="68"/>
        <v>-500000</v>
      </c>
    </row>
    <row r="4410" spans="2:8" s="13" customFormat="1" hidden="1" x14ac:dyDescent="0.15">
      <c r="B4410" s="15">
        <v>112003</v>
      </c>
      <c r="C4410" s="16" t="s">
        <v>11</v>
      </c>
      <c r="D4410" s="26">
        <v>43738</v>
      </c>
      <c r="E4410" s="16" t="s">
        <v>2527</v>
      </c>
      <c r="F4410" s="66">
        <v>2640000</v>
      </c>
      <c r="G4410" s="17"/>
      <c r="H4410" s="18">
        <f t="shared" si="68"/>
        <v>2640000</v>
      </c>
    </row>
    <row r="4411" spans="2:8" s="13" customFormat="1" hidden="1" x14ac:dyDescent="0.15">
      <c r="B4411" s="15">
        <v>122040</v>
      </c>
      <c r="C4411" s="16" t="s">
        <v>1288</v>
      </c>
      <c r="D4411" s="26">
        <v>43738</v>
      </c>
      <c r="E4411" s="16" t="s">
        <v>2527</v>
      </c>
      <c r="F4411" s="66"/>
      <c r="G4411" s="17">
        <v>-2640000</v>
      </c>
      <c r="H4411" s="18">
        <f t="shared" si="68"/>
        <v>-2640000</v>
      </c>
    </row>
    <row r="4412" spans="2:8" s="13" customFormat="1" hidden="1" x14ac:dyDescent="0.15">
      <c r="B4412" s="15">
        <v>711014</v>
      </c>
      <c r="C4412" s="16" t="s">
        <v>153</v>
      </c>
      <c r="D4412" s="26">
        <v>43738</v>
      </c>
      <c r="E4412" s="16" t="s">
        <v>2528</v>
      </c>
      <c r="F4412" s="66">
        <v>1580389</v>
      </c>
      <c r="G4412" s="17"/>
      <c r="H4412" s="18">
        <f t="shared" si="68"/>
        <v>1580389</v>
      </c>
    </row>
    <row r="4413" spans="2:8" s="13" customFormat="1" hidden="1" x14ac:dyDescent="0.15">
      <c r="B4413" s="15">
        <v>112003</v>
      </c>
      <c r="C4413" s="16" t="s">
        <v>11</v>
      </c>
      <c r="D4413" s="26">
        <v>43738</v>
      </c>
      <c r="E4413" s="16" t="s">
        <v>2528</v>
      </c>
      <c r="F4413" s="66"/>
      <c r="G4413" s="17">
        <v>-1580389</v>
      </c>
      <c r="H4413" s="18">
        <f t="shared" si="68"/>
        <v>-1580389</v>
      </c>
    </row>
    <row r="4414" spans="2:8" s="13" customFormat="1" hidden="1" x14ac:dyDescent="0.15">
      <c r="B4414" s="15">
        <v>811014</v>
      </c>
      <c r="C4414" s="16" t="s">
        <v>153</v>
      </c>
      <c r="D4414" s="26">
        <v>43738</v>
      </c>
      <c r="E4414" s="16" t="s">
        <v>2529</v>
      </c>
      <c r="F4414" s="66">
        <v>3447889</v>
      </c>
      <c r="G4414" s="17"/>
      <c r="H4414" s="18">
        <f t="shared" si="68"/>
        <v>3447889</v>
      </c>
    </row>
    <row r="4415" spans="2:8" s="13" customFormat="1" hidden="1" x14ac:dyDescent="0.15">
      <c r="B4415" s="15">
        <v>112003</v>
      </c>
      <c r="C4415" s="16" t="s">
        <v>11</v>
      </c>
      <c r="D4415" s="26">
        <v>43738</v>
      </c>
      <c r="E4415" s="16" t="s">
        <v>2529</v>
      </c>
      <c r="F4415" s="66"/>
      <c r="G4415" s="17">
        <v>-3447889</v>
      </c>
      <c r="H4415" s="18">
        <f t="shared" si="68"/>
        <v>-3447889</v>
      </c>
    </row>
    <row r="4416" spans="2:8" s="13" customFormat="1" hidden="1" x14ac:dyDescent="0.15">
      <c r="B4416" s="15">
        <v>912004</v>
      </c>
      <c r="C4416" s="16" t="s">
        <v>205</v>
      </c>
      <c r="D4416" s="26">
        <v>43738</v>
      </c>
      <c r="E4416" s="16" t="s">
        <v>2320</v>
      </c>
      <c r="F4416" s="66">
        <v>30000</v>
      </c>
      <c r="G4416" s="17"/>
      <c r="H4416" s="18">
        <f t="shared" si="68"/>
        <v>30000</v>
      </c>
    </row>
    <row r="4417" spans="2:8" s="13" customFormat="1" hidden="1" x14ac:dyDescent="0.15">
      <c r="B4417" s="15">
        <v>112003</v>
      </c>
      <c r="C4417" s="16" t="s">
        <v>11</v>
      </c>
      <c r="D4417" s="26">
        <v>43738</v>
      </c>
      <c r="E4417" s="16" t="s">
        <v>2320</v>
      </c>
      <c r="F4417" s="66"/>
      <c r="G4417" s="17">
        <v>-30000</v>
      </c>
      <c r="H4417" s="18">
        <f t="shared" si="68"/>
        <v>-30000</v>
      </c>
    </row>
    <row r="4418" spans="2:8" s="13" customFormat="1" hidden="1" x14ac:dyDescent="0.15">
      <c r="B4418" s="15">
        <v>912004</v>
      </c>
      <c r="C4418" s="16" t="s">
        <v>205</v>
      </c>
      <c r="D4418" s="26">
        <v>43709</v>
      </c>
      <c r="E4418" s="16" t="s">
        <v>2530</v>
      </c>
      <c r="F4418" s="66">
        <v>56500000</v>
      </c>
      <c r="G4418" s="17"/>
      <c r="H4418" s="18">
        <f t="shared" si="68"/>
        <v>56500000</v>
      </c>
    </row>
    <row r="4419" spans="2:8" s="13" customFormat="1" hidden="1" x14ac:dyDescent="0.15">
      <c r="B4419" s="15">
        <v>112007</v>
      </c>
      <c r="C4419" s="16" t="s">
        <v>2329</v>
      </c>
      <c r="D4419" s="26">
        <v>43709</v>
      </c>
      <c r="E4419" s="16" t="s">
        <v>2530</v>
      </c>
      <c r="F4419" s="66"/>
      <c r="G4419" s="17">
        <v>-56500000</v>
      </c>
      <c r="H4419" s="18">
        <f t="shared" si="68"/>
        <v>-56500000</v>
      </c>
    </row>
    <row r="4420" spans="2:8" s="13" customFormat="1" hidden="1" x14ac:dyDescent="0.15">
      <c r="B4420" s="15">
        <v>912004</v>
      </c>
      <c r="C4420" s="16" t="s">
        <v>205</v>
      </c>
      <c r="D4420" s="26">
        <v>43709</v>
      </c>
      <c r="E4420" s="16" t="s">
        <v>2320</v>
      </c>
      <c r="F4420" s="66">
        <v>18000</v>
      </c>
      <c r="G4420" s="17"/>
      <c r="H4420" s="18">
        <f t="shared" si="68"/>
        <v>18000</v>
      </c>
    </row>
    <row r="4421" spans="2:8" s="13" customFormat="1" hidden="1" x14ac:dyDescent="0.15">
      <c r="B4421" s="15">
        <v>112007</v>
      </c>
      <c r="C4421" s="16" t="s">
        <v>2329</v>
      </c>
      <c r="D4421" s="26">
        <v>43709</v>
      </c>
      <c r="E4421" s="16" t="s">
        <v>2320</v>
      </c>
      <c r="F4421" s="66"/>
      <c r="G4421" s="17">
        <v>-18000</v>
      </c>
      <c r="H4421" s="18">
        <f t="shared" si="68"/>
        <v>-18000</v>
      </c>
    </row>
    <row r="4422" spans="2:8" s="13" customFormat="1" hidden="1" x14ac:dyDescent="0.15">
      <c r="B4422" s="15">
        <v>142001</v>
      </c>
      <c r="C4422" s="16" t="s">
        <v>39</v>
      </c>
      <c r="D4422" s="26">
        <v>43720</v>
      </c>
      <c r="E4422" s="16" t="s">
        <v>2531</v>
      </c>
      <c r="F4422" s="66">
        <v>1500000000</v>
      </c>
      <c r="G4422" s="17"/>
      <c r="H4422" s="18">
        <f t="shared" si="68"/>
        <v>1500000000</v>
      </c>
    </row>
    <row r="4423" spans="2:8" s="13" customFormat="1" hidden="1" x14ac:dyDescent="0.15">
      <c r="B4423" s="15">
        <v>221001</v>
      </c>
      <c r="C4423" s="16" t="s">
        <v>2532</v>
      </c>
      <c r="D4423" s="26">
        <v>43720</v>
      </c>
      <c r="E4423" s="16" t="s">
        <v>2531</v>
      </c>
      <c r="F4423" s="66"/>
      <c r="G4423" s="17">
        <v>-1500000000</v>
      </c>
      <c r="H4423" s="18">
        <f t="shared" si="68"/>
        <v>-1500000000</v>
      </c>
    </row>
    <row r="4424" spans="2:8" s="13" customFormat="1" hidden="1" x14ac:dyDescent="0.15">
      <c r="B4424" s="15">
        <v>112007</v>
      </c>
      <c r="C4424" s="16" t="s">
        <v>2329</v>
      </c>
      <c r="D4424" s="26">
        <v>43738</v>
      </c>
      <c r="E4424" s="16" t="s">
        <v>660</v>
      </c>
      <c r="F4424" s="66">
        <v>19</v>
      </c>
      <c r="G4424" s="17"/>
      <c r="H4424" s="18">
        <f t="shared" si="68"/>
        <v>19</v>
      </c>
    </row>
    <row r="4425" spans="2:8" s="13" customFormat="1" hidden="1" x14ac:dyDescent="0.15">
      <c r="B4425" s="15">
        <v>911001</v>
      </c>
      <c r="C4425" s="16" t="s">
        <v>197</v>
      </c>
      <c r="D4425" s="26">
        <v>43738</v>
      </c>
      <c r="E4425" s="16" t="s">
        <v>660</v>
      </c>
      <c r="F4425" s="66"/>
      <c r="G4425" s="17">
        <v>-19</v>
      </c>
      <c r="H4425" s="18">
        <f t="shared" si="68"/>
        <v>-19</v>
      </c>
    </row>
    <row r="4426" spans="2:8" s="13" customFormat="1" hidden="1" x14ac:dyDescent="0.15">
      <c r="B4426" s="15">
        <v>912005</v>
      </c>
      <c r="C4426" s="16" t="s">
        <v>206</v>
      </c>
      <c r="D4426" s="26">
        <v>43738</v>
      </c>
      <c r="E4426" s="16" t="s">
        <v>2533</v>
      </c>
      <c r="F4426" s="66">
        <v>4</v>
      </c>
      <c r="G4426" s="17"/>
      <c r="H4426" s="18">
        <f t="shared" si="68"/>
        <v>4</v>
      </c>
    </row>
    <row r="4427" spans="2:8" s="13" customFormat="1" hidden="1" x14ac:dyDescent="0.15">
      <c r="B4427" s="15">
        <v>112007</v>
      </c>
      <c r="C4427" s="16" t="s">
        <v>2329</v>
      </c>
      <c r="D4427" s="26">
        <v>43738</v>
      </c>
      <c r="E4427" s="16" t="s">
        <v>2533</v>
      </c>
      <c r="F4427" s="66"/>
      <c r="G4427" s="17">
        <v>-4</v>
      </c>
      <c r="H4427" s="18">
        <f t="shared" si="68"/>
        <v>-4</v>
      </c>
    </row>
    <row r="4428" spans="2:8" s="13" customFormat="1" hidden="1" x14ac:dyDescent="0.15">
      <c r="B4428" s="15">
        <v>112002</v>
      </c>
      <c r="C4428" s="16" t="s">
        <v>10</v>
      </c>
      <c r="D4428" s="26">
        <v>43709</v>
      </c>
      <c r="E4428" s="16" t="s">
        <v>1182</v>
      </c>
      <c r="F4428" s="66">
        <v>29356.17</v>
      </c>
      <c r="G4428" s="17"/>
      <c r="H4428" s="18">
        <f t="shared" si="68"/>
        <v>29356.17</v>
      </c>
    </row>
    <row r="4429" spans="2:8" s="13" customFormat="1" hidden="1" x14ac:dyDescent="0.15">
      <c r="B4429" s="15">
        <v>112001</v>
      </c>
      <c r="C4429" s="16" t="s">
        <v>9</v>
      </c>
      <c r="D4429" s="26">
        <v>43709</v>
      </c>
      <c r="E4429" s="16" t="s">
        <v>1182</v>
      </c>
      <c r="F4429" s="66"/>
      <c r="G4429" s="17">
        <v>-29356.17</v>
      </c>
      <c r="H4429" s="18">
        <f t="shared" si="68"/>
        <v>-29356.17</v>
      </c>
    </row>
    <row r="4430" spans="2:8" s="13" customFormat="1" hidden="1" x14ac:dyDescent="0.15">
      <c r="B4430" s="15">
        <v>112001</v>
      </c>
      <c r="C4430" s="16" t="s">
        <v>9</v>
      </c>
      <c r="D4430" s="26">
        <v>43711</v>
      </c>
      <c r="E4430" s="16" t="s">
        <v>2534</v>
      </c>
      <c r="F4430" s="66">
        <v>3844999</v>
      </c>
      <c r="G4430" s="17"/>
      <c r="H4430" s="18">
        <f t="shared" si="68"/>
        <v>3844999</v>
      </c>
    </row>
    <row r="4431" spans="2:8" s="13" customFormat="1" hidden="1" x14ac:dyDescent="0.15">
      <c r="B4431" s="15">
        <v>112002</v>
      </c>
      <c r="C4431" s="16" t="s">
        <v>10</v>
      </c>
      <c r="D4431" s="26">
        <v>43711</v>
      </c>
      <c r="E4431" s="16" t="s">
        <v>2534</v>
      </c>
      <c r="F4431" s="66"/>
      <c r="G4431" s="17">
        <v>-3844999</v>
      </c>
      <c r="H4431" s="18">
        <f t="shared" si="68"/>
        <v>-3844999</v>
      </c>
    </row>
    <row r="4432" spans="2:8" s="13" customFormat="1" hidden="1" x14ac:dyDescent="0.15">
      <c r="B4432" s="15">
        <v>112001</v>
      </c>
      <c r="C4432" s="16" t="s">
        <v>9</v>
      </c>
      <c r="D4432" s="26">
        <v>43712</v>
      </c>
      <c r="E4432" s="16" t="s">
        <v>2535</v>
      </c>
      <c r="F4432" s="66">
        <v>635819</v>
      </c>
      <c r="G4432" s="17"/>
      <c r="H4432" s="18">
        <f t="shared" si="68"/>
        <v>635819</v>
      </c>
    </row>
    <row r="4433" spans="2:8" s="13" customFormat="1" hidden="1" x14ac:dyDescent="0.15">
      <c r="B4433" s="15">
        <v>711001</v>
      </c>
      <c r="C4433" s="16" t="s">
        <v>175</v>
      </c>
      <c r="D4433" s="26">
        <v>43712</v>
      </c>
      <c r="E4433" s="16" t="s">
        <v>2535</v>
      </c>
      <c r="F4433" s="66"/>
      <c r="G4433" s="17">
        <v>-635819</v>
      </c>
      <c r="H4433" s="18">
        <f t="shared" si="68"/>
        <v>-635819</v>
      </c>
    </row>
    <row r="4434" spans="2:8" s="13" customFormat="1" hidden="1" x14ac:dyDescent="0.15">
      <c r="B4434" s="15">
        <v>711022</v>
      </c>
      <c r="C4434" s="16" t="s">
        <v>160</v>
      </c>
      <c r="D4434" s="26">
        <v>43714</v>
      </c>
      <c r="E4434" s="16" t="s">
        <v>2536</v>
      </c>
      <c r="F4434" s="66">
        <v>3000000</v>
      </c>
      <c r="G4434" s="17"/>
      <c r="H4434" s="18">
        <f t="shared" si="68"/>
        <v>3000000</v>
      </c>
    </row>
    <row r="4435" spans="2:8" s="13" customFormat="1" hidden="1" x14ac:dyDescent="0.15">
      <c r="B4435" s="15">
        <v>112001</v>
      </c>
      <c r="C4435" s="16" t="s">
        <v>9</v>
      </c>
      <c r="D4435" s="26">
        <v>43714</v>
      </c>
      <c r="E4435" s="16" t="s">
        <v>2536</v>
      </c>
      <c r="F4435" s="66"/>
      <c r="G4435" s="17">
        <v>-3000000</v>
      </c>
      <c r="H4435" s="18">
        <f t="shared" si="68"/>
        <v>-3000000</v>
      </c>
    </row>
    <row r="4436" spans="2:8" s="13" customFormat="1" hidden="1" x14ac:dyDescent="0.15">
      <c r="B4436" s="15">
        <v>212001</v>
      </c>
      <c r="C4436" s="16" t="s">
        <v>2260</v>
      </c>
      <c r="D4436" s="26">
        <v>43714</v>
      </c>
      <c r="E4436" s="16" t="s">
        <v>2537</v>
      </c>
      <c r="F4436" s="66">
        <v>20485000</v>
      </c>
      <c r="G4436" s="17"/>
      <c r="H4436" s="18">
        <f t="shared" si="68"/>
        <v>20485000</v>
      </c>
    </row>
    <row r="4437" spans="2:8" s="13" customFormat="1" hidden="1" x14ac:dyDescent="0.15">
      <c r="B4437" s="15">
        <v>112001</v>
      </c>
      <c r="C4437" s="16" t="s">
        <v>9</v>
      </c>
      <c r="D4437" s="26">
        <v>43714</v>
      </c>
      <c r="E4437" s="16" t="s">
        <v>2537</v>
      </c>
      <c r="F4437" s="66"/>
      <c r="G4437" s="17">
        <v>-20485000</v>
      </c>
      <c r="H4437" s="18">
        <f t="shared" si="68"/>
        <v>-20485000</v>
      </c>
    </row>
    <row r="4438" spans="2:8" s="13" customFormat="1" hidden="1" x14ac:dyDescent="0.15">
      <c r="B4438" s="15">
        <v>611034</v>
      </c>
      <c r="C4438" s="16" t="s">
        <v>172</v>
      </c>
      <c r="D4438" s="26">
        <v>43714</v>
      </c>
      <c r="E4438" s="16" t="s">
        <v>2538</v>
      </c>
      <c r="F4438" s="66">
        <v>3237555</v>
      </c>
      <c r="G4438" s="17"/>
      <c r="H4438" s="18">
        <f t="shared" si="68"/>
        <v>3237555</v>
      </c>
    </row>
    <row r="4439" spans="2:8" s="13" customFormat="1" hidden="1" x14ac:dyDescent="0.15">
      <c r="B4439" s="15">
        <v>112001</v>
      </c>
      <c r="C4439" s="16" t="s">
        <v>9</v>
      </c>
      <c r="D4439" s="26">
        <v>43714</v>
      </c>
      <c r="E4439" s="16" t="s">
        <v>2538</v>
      </c>
      <c r="F4439" s="66"/>
      <c r="G4439" s="17">
        <v>-3237555</v>
      </c>
      <c r="H4439" s="18">
        <f t="shared" si="68"/>
        <v>-3237555</v>
      </c>
    </row>
    <row r="4440" spans="2:8" s="13" customFormat="1" hidden="1" x14ac:dyDescent="0.15">
      <c r="B4440" s="15">
        <v>611034</v>
      </c>
      <c r="C4440" s="16" t="s">
        <v>172</v>
      </c>
      <c r="D4440" s="26">
        <v>43714</v>
      </c>
      <c r="E4440" s="16" t="s">
        <v>2539</v>
      </c>
      <c r="F4440" s="66">
        <v>3210291</v>
      </c>
      <c r="G4440" s="17"/>
      <c r="H4440" s="18">
        <f t="shared" si="68"/>
        <v>3210291</v>
      </c>
    </row>
    <row r="4441" spans="2:8" s="13" customFormat="1" hidden="1" x14ac:dyDescent="0.15">
      <c r="B4441" s="15">
        <v>112001</v>
      </c>
      <c r="C4441" s="16" t="s">
        <v>9</v>
      </c>
      <c r="D4441" s="26">
        <v>43714</v>
      </c>
      <c r="E4441" s="16" t="s">
        <v>2539</v>
      </c>
      <c r="F4441" s="66"/>
      <c r="G4441" s="17">
        <v>-3210291</v>
      </c>
      <c r="H4441" s="18">
        <f t="shared" si="68"/>
        <v>-3210291</v>
      </c>
    </row>
    <row r="4442" spans="2:8" s="13" customFormat="1" hidden="1" x14ac:dyDescent="0.15">
      <c r="B4442" s="15">
        <v>711022</v>
      </c>
      <c r="C4442" s="16" t="s">
        <v>160</v>
      </c>
      <c r="D4442" s="26">
        <v>43714</v>
      </c>
      <c r="E4442" s="16" t="s">
        <v>2540</v>
      </c>
      <c r="F4442" s="66">
        <v>25000000</v>
      </c>
      <c r="G4442" s="17"/>
      <c r="H4442" s="18">
        <f t="shared" si="68"/>
        <v>25000000</v>
      </c>
    </row>
    <row r="4443" spans="2:8" s="13" customFormat="1" hidden="1" x14ac:dyDescent="0.15">
      <c r="B4443" s="15">
        <v>112001</v>
      </c>
      <c r="C4443" s="16" t="s">
        <v>9</v>
      </c>
      <c r="D4443" s="26">
        <v>43714</v>
      </c>
      <c r="E4443" s="16" t="s">
        <v>2540</v>
      </c>
      <c r="F4443" s="66"/>
      <c r="G4443" s="17">
        <v>-25000000</v>
      </c>
      <c r="H4443" s="18">
        <f t="shared" si="68"/>
        <v>-25000000</v>
      </c>
    </row>
    <row r="4444" spans="2:8" s="13" customFormat="1" hidden="1" x14ac:dyDescent="0.15">
      <c r="B4444" s="15">
        <v>112001</v>
      </c>
      <c r="C4444" s="16" t="s">
        <v>9</v>
      </c>
      <c r="D4444" s="26">
        <v>43714</v>
      </c>
      <c r="E4444" s="16" t="s">
        <v>2534</v>
      </c>
      <c r="F4444" s="66">
        <v>4559999</v>
      </c>
      <c r="G4444" s="17"/>
      <c r="H4444" s="18">
        <f t="shared" si="68"/>
        <v>4559999</v>
      </c>
    </row>
    <row r="4445" spans="2:8" s="13" customFormat="1" hidden="1" x14ac:dyDescent="0.15">
      <c r="B4445" s="15">
        <v>112002</v>
      </c>
      <c r="C4445" s="16" t="s">
        <v>10</v>
      </c>
      <c r="D4445" s="26">
        <v>43714</v>
      </c>
      <c r="E4445" s="16" t="s">
        <v>2534</v>
      </c>
      <c r="F4445" s="66"/>
      <c r="G4445" s="17">
        <v>-4559999</v>
      </c>
      <c r="H4445" s="18">
        <f t="shared" si="68"/>
        <v>-4559999</v>
      </c>
    </row>
    <row r="4446" spans="2:8" s="13" customFormat="1" hidden="1" x14ac:dyDescent="0.15">
      <c r="B4446" s="15">
        <v>112001</v>
      </c>
      <c r="C4446" s="16" t="s">
        <v>9</v>
      </c>
      <c r="D4446" s="26">
        <v>43717</v>
      </c>
      <c r="E4446" s="16" t="s">
        <v>2541</v>
      </c>
      <c r="F4446" s="66">
        <v>4550000</v>
      </c>
      <c r="G4446" s="17"/>
      <c r="H4446" s="18">
        <f t="shared" si="68"/>
        <v>4550000</v>
      </c>
    </row>
    <row r="4447" spans="2:8" s="13" customFormat="1" hidden="1" x14ac:dyDescent="0.15">
      <c r="B4447" s="15">
        <v>711001</v>
      </c>
      <c r="C4447" s="16" t="s">
        <v>175</v>
      </c>
      <c r="D4447" s="26">
        <v>43717</v>
      </c>
      <c r="E4447" s="16" t="s">
        <v>2541</v>
      </c>
      <c r="F4447" s="66"/>
      <c r="G4447" s="17">
        <v>-4550000</v>
      </c>
      <c r="H4447" s="18">
        <f t="shared" si="68"/>
        <v>-4550000</v>
      </c>
    </row>
    <row r="4448" spans="2:8" s="13" customFormat="1" hidden="1" x14ac:dyDescent="0.15">
      <c r="B4448" s="15">
        <v>112001</v>
      </c>
      <c r="C4448" s="16" t="s">
        <v>9</v>
      </c>
      <c r="D4448" s="26">
        <v>43717</v>
      </c>
      <c r="E4448" s="16" t="s">
        <v>2534</v>
      </c>
      <c r="F4448" s="66">
        <v>33629996</v>
      </c>
      <c r="G4448" s="17"/>
      <c r="H4448" s="18">
        <f t="shared" ref="H4448:H4511" si="69">F4448+G4448</f>
        <v>33629996</v>
      </c>
    </row>
    <row r="4449" spans="2:8" s="13" customFormat="1" hidden="1" x14ac:dyDescent="0.15">
      <c r="B4449" s="15">
        <v>112002</v>
      </c>
      <c r="C4449" s="16" t="s">
        <v>10</v>
      </c>
      <c r="D4449" s="26">
        <v>43717</v>
      </c>
      <c r="E4449" s="16" t="s">
        <v>2534</v>
      </c>
      <c r="F4449" s="66"/>
      <c r="G4449" s="17">
        <v>-33629996</v>
      </c>
      <c r="H4449" s="18">
        <f t="shared" si="69"/>
        <v>-33629996</v>
      </c>
    </row>
    <row r="4450" spans="2:8" s="13" customFormat="1" hidden="1" x14ac:dyDescent="0.15">
      <c r="B4450" s="15">
        <v>112001</v>
      </c>
      <c r="C4450" s="16" t="s">
        <v>9</v>
      </c>
      <c r="D4450" s="26">
        <v>43719</v>
      </c>
      <c r="E4450" s="16" t="s">
        <v>2535</v>
      </c>
      <c r="F4450" s="66">
        <v>5832842</v>
      </c>
      <c r="G4450" s="17"/>
      <c r="H4450" s="18">
        <f t="shared" si="69"/>
        <v>5832842</v>
      </c>
    </row>
    <row r="4451" spans="2:8" s="13" customFormat="1" hidden="1" x14ac:dyDescent="0.15">
      <c r="B4451" s="15">
        <v>711001</v>
      </c>
      <c r="C4451" s="16" t="s">
        <v>175</v>
      </c>
      <c r="D4451" s="26">
        <v>43719</v>
      </c>
      <c r="E4451" s="16" t="s">
        <v>2535</v>
      </c>
      <c r="F4451" s="66"/>
      <c r="G4451" s="17">
        <v>-5832842</v>
      </c>
      <c r="H4451" s="18">
        <f t="shared" si="69"/>
        <v>-5832842</v>
      </c>
    </row>
    <row r="4452" spans="2:8" s="13" customFormat="1" hidden="1" x14ac:dyDescent="0.15">
      <c r="B4452" s="15">
        <v>212001</v>
      </c>
      <c r="C4452" s="16" t="s">
        <v>2260</v>
      </c>
      <c r="D4452" s="26">
        <v>43721</v>
      </c>
      <c r="E4452" s="16" t="s">
        <v>2542</v>
      </c>
      <c r="F4452" s="66">
        <v>16444894</v>
      </c>
      <c r="G4452" s="17"/>
      <c r="H4452" s="18">
        <f t="shared" si="69"/>
        <v>16444894</v>
      </c>
    </row>
    <row r="4453" spans="2:8" s="13" customFormat="1" hidden="1" x14ac:dyDescent="0.15">
      <c r="B4453" s="15">
        <v>112001</v>
      </c>
      <c r="C4453" s="16" t="s">
        <v>9</v>
      </c>
      <c r="D4453" s="26">
        <v>43721</v>
      </c>
      <c r="E4453" s="16" t="s">
        <v>2542</v>
      </c>
      <c r="F4453" s="66"/>
      <c r="G4453" s="17">
        <v>-16444894</v>
      </c>
      <c r="H4453" s="18">
        <f t="shared" si="69"/>
        <v>-16444894</v>
      </c>
    </row>
    <row r="4454" spans="2:8" s="13" customFormat="1" hidden="1" x14ac:dyDescent="0.15">
      <c r="B4454" s="15">
        <v>142001</v>
      </c>
      <c r="C4454" s="16" t="s">
        <v>39</v>
      </c>
      <c r="D4454" s="26">
        <v>43721</v>
      </c>
      <c r="E4454" s="16" t="s">
        <v>2543</v>
      </c>
      <c r="F4454" s="66">
        <v>130140000</v>
      </c>
      <c r="G4454" s="17"/>
      <c r="H4454" s="18">
        <f t="shared" si="69"/>
        <v>130140000</v>
      </c>
    </row>
    <row r="4455" spans="2:8" s="13" customFormat="1" hidden="1" x14ac:dyDescent="0.15">
      <c r="B4455" s="15">
        <v>112001</v>
      </c>
      <c r="C4455" s="16" t="s">
        <v>9</v>
      </c>
      <c r="D4455" s="26">
        <v>43721</v>
      </c>
      <c r="E4455" s="16" t="s">
        <v>2543</v>
      </c>
      <c r="F4455" s="66"/>
      <c r="G4455" s="17">
        <v>-130140000</v>
      </c>
      <c r="H4455" s="18">
        <f t="shared" si="69"/>
        <v>-130140000</v>
      </c>
    </row>
    <row r="4456" spans="2:8" s="13" customFormat="1" hidden="1" x14ac:dyDescent="0.15">
      <c r="B4456" s="15">
        <v>711011</v>
      </c>
      <c r="C4456" s="16" t="s">
        <v>150</v>
      </c>
      <c r="D4456" s="26">
        <v>43721</v>
      </c>
      <c r="E4456" s="16" t="s">
        <v>2544</v>
      </c>
      <c r="F4456" s="66">
        <v>593830</v>
      </c>
      <c r="G4456" s="17"/>
      <c r="H4456" s="18">
        <f t="shared" si="69"/>
        <v>593830</v>
      </c>
    </row>
    <row r="4457" spans="2:8" s="13" customFormat="1" hidden="1" x14ac:dyDescent="0.15">
      <c r="B4457" s="15">
        <v>112001</v>
      </c>
      <c r="C4457" s="16" t="s">
        <v>9</v>
      </c>
      <c r="D4457" s="26">
        <v>43721</v>
      </c>
      <c r="E4457" s="16" t="s">
        <v>2544</v>
      </c>
      <c r="F4457" s="66"/>
      <c r="G4457" s="17">
        <v>-593830</v>
      </c>
      <c r="H4457" s="18">
        <f t="shared" si="69"/>
        <v>-593830</v>
      </c>
    </row>
    <row r="4458" spans="2:8" s="13" customFormat="1" hidden="1" x14ac:dyDescent="0.15">
      <c r="B4458" s="15">
        <v>711011</v>
      </c>
      <c r="C4458" s="16" t="s">
        <v>150</v>
      </c>
      <c r="D4458" s="26">
        <v>43721</v>
      </c>
      <c r="E4458" s="16" t="s">
        <v>2545</v>
      </c>
      <c r="F4458" s="66">
        <v>2175000</v>
      </c>
      <c r="G4458" s="17"/>
      <c r="H4458" s="18">
        <f t="shared" si="69"/>
        <v>2175000</v>
      </c>
    </row>
    <row r="4459" spans="2:8" s="13" customFormat="1" hidden="1" x14ac:dyDescent="0.15">
      <c r="B4459" s="15">
        <v>112001</v>
      </c>
      <c r="C4459" s="16" t="s">
        <v>9</v>
      </c>
      <c r="D4459" s="26">
        <v>43721</v>
      </c>
      <c r="E4459" s="16" t="s">
        <v>2545</v>
      </c>
      <c r="F4459" s="66"/>
      <c r="G4459" s="17">
        <v>-2175000</v>
      </c>
      <c r="H4459" s="18">
        <f t="shared" si="69"/>
        <v>-2175000</v>
      </c>
    </row>
    <row r="4460" spans="2:8" s="13" customFormat="1" hidden="1" x14ac:dyDescent="0.15">
      <c r="B4460" s="15">
        <v>711004</v>
      </c>
      <c r="C4460" s="16" t="s">
        <v>143</v>
      </c>
      <c r="D4460" s="26">
        <v>43721</v>
      </c>
      <c r="E4460" s="16" t="s">
        <v>2546</v>
      </c>
      <c r="F4460" s="66">
        <v>1100000</v>
      </c>
      <c r="G4460" s="17"/>
      <c r="H4460" s="18">
        <f t="shared" si="69"/>
        <v>1100000</v>
      </c>
    </row>
    <row r="4461" spans="2:8" s="13" customFormat="1" hidden="1" x14ac:dyDescent="0.15">
      <c r="B4461" s="15">
        <v>112001</v>
      </c>
      <c r="C4461" s="16" t="s">
        <v>9</v>
      </c>
      <c r="D4461" s="26">
        <v>43721</v>
      </c>
      <c r="E4461" s="16" t="s">
        <v>2546</v>
      </c>
      <c r="F4461" s="66"/>
      <c r="G4461" s="17">
        <v>-1100000</v>
      </c>
      <c r="H4461" s="18">
        <f t="shared" si="69"/>
        <v>-1100000</v>
      </c>
    </row>
    <row r="4462" spans="2:8" s="13" customFormat="1" hidden="1" x14ac:dyDescent="0.15">
      <c r="B4462" s="15">
        <v>212001</v>
      </c>
      <c r="C4462" s="16" t="s">
        <v>2260</v>
      </c>
      <c r="D4462" s="26">
        <v>43724</v>
      </c>
      <c r="E4462" s="16" t="s">
        <v>2547</v>
      </c>
      <c r="F4462" s="66">
        <v>199672000</v>
      </c>
      <c r="G4462" s="17"/>
      <c r="H4462" s="18">
        <f t="shared" si="69"/>
        <v>199672000</v>
      </c>
    </row>
    <row r="4463" spans="2:8" s="13" customFormat="1" hidden="1" x14ac:dyDescent="0.15">
      <c r="B4463" s="15">
        <v>112001</v>
      </c>
      <c r="C4463" s="16" t="s">
        <v>9</v>
      </c>
      <c r="D4463" s="26">
        <v>43724</v>
      </c>
      <c r="E4463" s="16" t="s">
        <v>2547</v>
      </c>
      <c r="F4463" s="66"/>
      <c r="G4463" s="17">
        <v>-199672000</v>
      </c>
      <c r="H4463" s="18">
        <f t="shared" si="69"/>
        <v>-199672000</v>
      </c>
    </row>
    <row r="4464" spans="2:8" s="13" customFormat="1" hidden="1" x14ac:dyDescent="0.15">
      <c r="B4464" s="15">
        <v>112001</v>
      </c>
      <c r="C4464" s="16" t="s">
        <v>9</v>
      </c>
      <c r="D4464" s="26">
        <v>43725</v>
      </c>
      <c r="E4464" s="16" t="s">
        <v>2534</v>
      </c>
      <c r="F4464" s="66">
        <v>2000000000</v>
      </c>
      <c r="G4464" s="17"/>
      <c r="H4464" s="18">
        <f t="shared" si="69"/>
        <v>2000000000</v>
      </c>
    </row>
    <row r="4465" spans="2:8" s="13" customFormat="1" hidden="1" x14ac:dyDescent="0.15">
      <c r="B4465" s="15">
        <v>112002</v>
      </c>
      <c r="C4465" s="16" t="s">
        <v>10</v>
      </c>
      <c r="D4465" s="26">
        <v>43725</v>
      </c>
      <c r="E4465" s="16" t="s">
        <v>2534</v>
      </c>
      <c r="F4465" s="66"/>
      <c r="G4465" s="17">
        <v>-2000000000</v>
      </c>
      <c r="H4465" s="18">
        <f t="shared" si="69"/>
        <v>-2000000000</v>
      </c>
    </row>
    <row r="4466" spans="2:8" s="13" customFormat="1" hidden="1" x14ac:dyDescent="0.15">
      <c r="B4466" s="15">
        <v>212001</v>
      </c>
      <c r="C4466" s="16" t="s">
        <v>2260</v>
      </c>
      <c r="D4466" s="26">
        <v>43727</v>
      </c>
      <c r="E4466" s="16" t="s">
        <v>2548</v>
      </c>
      <c r="F4466" s="66">
        <v>217800000</v>
      </c>
      <c r="G4466" s="17"/>
      <c r="H4466" s="18">
        <f t="shared" si="69"/>
        <v>217800000</v>
      </c>
    </row>
    <row r="4467" spans="2:8" s="13" customFormat="1" hidden="1" x14ac:dyDescent="0.15">
      <c r="B4467" s="15">
        <v>112001</v>
      </c>
      <c r="C4467" s="16" t="s">
        <v>9</v>
      </c>
      <c r="D4467" s="26">
        <v>43727</v>
      </c>
      <c r="E4467" s="16" t="s">
        <v>2548</v>
      </c>
      <c r="F4467" s="66"/>
      <c r="G4467" s="17">
        <v>-217800000</v>
      </c>
      <c r="H4467" s="18">
        <f t="shared" si="69"/>
        <v>-217800000</v>
      </c>
    </row>
    <row r="4468" spans="2:8" s="13" customFormat="1" hidden="1" x14ac:dyDescent="0.15">
      <c r="B4468" s="15">
        <v>811024</v>
      </c>
      <c r="C4468" s="16" t="s">
        <v>162</v>
      </c>
      <c r="D4468" s="26">
        <v>43727</v>
      </c>
      <c r="E4468" s="16" t="s">
        <v>2549</v>
      </c>
      <c r="F4468" s="66">
        <v>4290000</v>
      </c>
      <c r="G4468" s="17"/>
      <c r="H4468" s="18">
        <f t="shared" si="69"/>
        <v>4290000</v>
      </c>
    </row>
    <row r="4469" spans="2:8" s="13" customFormat="1" hidden="1" x14ac:dyDescent="0.15">
      <c r="B4469" s="15">
        <v>112001</v>
      </c>
      <c r="C4469" s="16" t="s">
        <v>9</v>
      </c>
      <c r="D4469" s="26">
        <v>43727</v>
      </c>
      <c r="E4469" s="16" t="s">
        <v>2549</v>
      </c>
      <c r="F4469" s="66"/>
      <c r="G4469" s="17">
        <v>-4290000</v>
      </c>
      <c r="H4469" s="18">
        <f t="shared" si="69"/>
        <v>-4290000</v>
      </c>
    </row>
    <row r="4470" spans="2:8" s="13" customFormat="1" hidden="1" x14ac:dyDescent="0.15">
      <c r="B4470" s="15">
        <v>611024</v>
      </c>
      <c r="C4470" s="16" t="s">
        <v>162</v>
      </c>
      <c r="D4470" s="26">
        <v>43727</v>
      </c>
      <c r="E4470" s="16" t="s">
        <v>2550</v>
      </c>
      <c r="F4470" s="66">
        <v>29500000</v>
      </c>
      <c r="G4470" s="17"/>
      <c r="H4470" s="18">
        <f t="shared" si="69"/>
        <v>29500000</v>
      </c>
    </row>
    <row r="4471" spans="2:8" s="13" customFormat="1" hidden="1" x14ac:dyDescent="0.15">
      <c r="B4471" s="15">
        <v>112001</v>
      </c>
      <c r="C4471" s="16" t="s">
        <v>9</v>
      </c>
      <c r="D4471" s="26">
        <v>43727</v>
      </c>
      <c r="E4471" s="16" t="s">
        <v>2550</v>
      </c>
      <c r="F4471" s="66"/>
      <c r="G4471" s="17">
        <v>-29500000</v>
      </c>
      <c r="H4471" s="18">
        <f t="shared" si="69"/>
        <v>-29500000</v>
      </c>
    </row>
    <row r="4472" spans="2:8" s="13" customFormat="1" hidden="1" x14ac:dyDescent="0.15">
      <c r="B4472" s="15">
        <v>112001</v>
      </c>
      <c r="C4472" s="16" t="s">
        <v>9</v>
      </c>
      <c r="D4472" s="26">
        <v>43727</v>
      </c>
      <c r="E4472" s="16" t="s">
        <v>2534</v>
      </c>
      <c r="F4472" s="66">
        <v>78210000</v>
      </c>
      <c r="G4472" s="17"/>
      <c r="H4472" s="18">
        <f t="shared" si="69"/>
        <v>78210000</v>
      </c>
    </row>
    <row r="4473" spans="2:8" s="13" customFormat="1" hidden="1" x14ac:dyDescent="0.15">
      <c r="B4473" s="15">
        <v>112002</v>
      </c>
      <c r="C4473" s="16" t="s">
        <v>10</v>
      </c>
      <c r="D4473" s="26">
        <v>43727</v>
      </c>
      <c r="E4473" s="16" t="s">
        <v>2534</v>
      </c>
      <c r="F4473" s="66"/>
      <c r="G4473" s="17">
        <v>-78210000</v>
      </c>
      <c r="H4473" s="18">
        <f t="shared" si="69"/>
        <v>-78210000</v>
      </c>
    </row>
    <row r="4474" spans="2:8" s="13" customFormat="1" hidden="1" x14ac:dyDescent="0.15">
      <c r="B4474" s="15">
        <v>711004</v>
      </c>
      <c r="C4474" s="16" t="s">
        <v>143</v>
      </c>
      <c r="D4474" s="26">
        <v>43728</v>
      </c>
      <c r="E4474" s="16" t="s">
        <v>2551</v>
      </c>
      <c r="F4474" s="66">
        <v>1365000</v>
      </c>
      <c r="G4474" s="17"/>
      <c r="H4474" s="18">
        <f t="shared" si="69"/>
        <v>1365000</v>
      </c>
    </row>
    <row r="4475" spans="2:8" s="13" customFormat="1" hidden="1" x14ac:dyDescent="0.15">
      <c r="B4475" s="15">
        <v>112001</v>
      </c>
      <c r="C4475" s="16" t="s">
        <v>9</v>
      </c>
      <c r="D4475" s="26">
        <v>43728</v>
      </c>
      <c r="E4475" s="16" t="s">
        <v>2551</v>
      </c>
      <c r="F4475" s="66"/>
      <c r="G4475" s="17">
        <v>-1365000</v>
      </c>
      <c r="H4475" s="18">
        <f t="shared" si="69"/>
        <v>-1365000</v>
      </c>
    </row>
    <row r="4476" spans="2:8" s="13" customFormat="1" hidden="1" x14ac:dyDescent="0.15">
      <c r="B4476" s="15">
        <v>112001</v>
      </c>
      <c r="C4476" s="16" t="s">
        <v>9</v>
      </c>
      <c r="D4476" s="26">
        <v>43732</v>
      </c>
      <c r="E4476" s="16" t="s">
        <v>2534</v>
      </c>
      <c r="F4476" s="66">
        <v>19603999</v>
      </c>
      <c r="G4476" s="17"/>
      <c r="H4476" s="18">
        <f t="shared" si="69"/>
        <v>19603999</v>
      </c>
    </row>
    <row r="4477" spans="2:8" s="13" customFormat="1" hidden="1" x14ac:dyDescent="0.15">
      <c r="B4477" s="15">
        <v>112002</v>
      </c>
      <c r="C4477" s="16" t="s">
        <v>10</v>
      </c>
      <c r="D4477" s="26">
        <v>43732</v>
      </c>
      <c r="E4477" s="16" t="s">
        <v>2534</v>
      </c>
      <c r="F4477" s="66"/>
      <c r="G4477" s="17">
        <v>-19603999</v>
      </c>
      <c r="H4477" s="18">
        <f t="shared" si="69"/>
        <v>-19603999</v>
      </c>
    </row>
    <row r="4478" spans="2:8" s="13" customFormat="1" hidden="1" x14ac:dyDescent="0.15">
      <c r="B4478" s="15">
        <v>212001</v>
      </c>
      <c r="C4478" s="16" t="s">
        <v>2260</v>
      </c>
      <c r="D4478" s="26">
        <v>43734</v>
      </c>
      <c r="E4478" s="16" t="s">
        <v>2547</v>
      </c>
      <c r="F4478" s="66">
        <v>199672000</v>
      </c>
      <c r="G4478" s="17"/>
      <c r="H4478" s="18">
        <f t="shared" si="69"/>
        <v>199672000</v>
      </c>
    </row>
    <row r="4479" spans="2:8" s="13" customFormat="1" hidden="1" x14ac:dyDescent="0.15">
      <c r="B4479" s="15">
        <v>112001</v>
      </c>
      <c r="C4479" s="16" t="s">
        <v>9</v>
      </c>
      <c r="D4479" s="26">
        <v>43734</v>
      </c>
      <c r="E4479" s="16" t="s">
        <v>2547</v>
      </c>
      <c r="F4479" s="66"/>
      <c r="G4479" s="17">
        <v>-199672000</v>
      </c>
      <c r="H4479" s="18">
        <f t="shared" si="69"/>
        <v>-199672000</v>
      </c>
    </row>
    <row r="4480" spans="2:8" s="13" customFormat="1" hidden="1" x14ac:dyDescent="0.15">
      <c r="B4480" s="15">
        <v>112001</v>
      </c>
      <c r="C4480" s="16" t="s">
        <v>9</v>
      </c>
      <c r="D4480" s="26">
        <v>43734</v>
      </c>
      <c r="E4480" s="16" t="s">
        <v>2552</v>
      </c>
      <c r="F4480" s="66">
        <v>199672000</v>
      </c>
      <c r="G4480" s="17"/>
      <c r="H4480" s="18">
        <f t="shared" si="69"/>
        <v>199672000</v>
      </c>
    </row>
    <row r="4481" spans="2:8" s="13" customFormat="1" hidden="1" x14ac:dyDescent="0.15">
      <c r="B4481" s="15">
        <v>212001</v>
      </c>
      <c r="C4481" s="16" t="s">
        <v>2260</v>
      </c>
      <c r="D4481" s="26">
        <v>43734</v>
      </c>
      <c r="E4481" s="16" t="s">
        <v>2552</v>
      </c>
      <c r="F4481" s="66"/>
      <c r="G4481" s="17">
        <v>-199672000</v>
      </c>
      <c r="H4481" s="18">
        <f t="shared" si="69"/>
        <v>-199672000</v>
      </c>
    </row>
    <row r="4482" spans="2:8" s="13" customFormat="1" hidden="1" x14ac:dyDescent="0.15">
      <c r="B4482" s="15">
        <v>711004</v>
      </c>
      <c r="C4482" s="16" t="s">
        <v>143</v>
      </c>
      <c r="D4482" s="26">
        <v>43735</v>
      </c>
      <c r="E4482" s="16" t="s">
        <v>2553</v>
      </c>
      <c r="F4482" s="66">
        <v>600000</v>
      </c>
      <c r="G4482" s="17"/>
      <c r="H4482" s="18">
        <f t="shared" si="69"/>
        <v>600000</v>
      </c>
    </row>
    <row r="4483" spans="2:8" s="13" customFormat="1" hidden="1" x14ac:dyDescent="0.15">
      <c r="B4483" s="15">
        <v>112001</v>
      </c>
      <c r="C4483" s="16" t="s">
        <v>9</v>
      </c>
      <c r="D4483" s="26">
        <v>43735</v>
      </c>
      <c r="E4483" s="16" t="s">
        <v>2553</v>
      </c>
      <c r="F4483" s="66"/>
      <c r="G4483" s="17">
        <v>-600000</v>
      </c>
      <c r="H4483" s="18">
        <f t="shared" si="69"/>
        <v>-600000</v>
      </c>
    </row>
    <row r="4484" spans="2:8" s="13" customFormat="1" hidden="1" x14ac:dyDescent="0.15">
      <c r="B4484" s="15">
        <v>811005</v>
      </c>
      <c r="C4484" s="16" t="s">
        <v>144</v>
      </c>
      <c r="D4484" s="26">
        <v>43735</v>
      </c>
      <c r="E4484" s="16" t="s">
        <v>1200</v>
      </c>
      <c r="F4484" s="66">
        <v>22471000</v>
      </c>
      <c r="G4484" s="17"/>
      <c r="H4484" s="18">
        <f t="shared" si="69"/>
        <v>22471000</v>
      </c>
    </row>
    <row r="4485" spans="2:8" s="13" customFormat="1" hidden="1" x14ac:dyDescent="0.15">
      <c r="B4485" s="15">
        <v>112001</v>
      </c>
      <c r="C4485" s="16" t="s">
        <v>9</v>
      </c>
      <c r="D4485" s="26">
        <v>43735</v>
      </c>
      <c r="E4485" s="16" t="s">
        <v>1200</v>
      </c>
      <c r="F4485" s="66"/>
      <c r="G4485" s="17">
        <v>-22471000</v>
      </c>
      <c r="H4485" s="18">
        <f t="shared" si="69"/>
        <v>-22471000</v>
      </c>
    </row>
    <row r="4486" spans="2:8" s="13" customFormat="1" hidden="1" x14ac:dyDescent="0.15">
      <c r="B4486" s="15">
        <v>611005</v>
      </c>
      <c r="C4486" s="16" t="s">
        <v>144</v>
      </c>
      <c r="D4486" s="26">
        <v>43735</v>
      </c>
      <c r="E4486" s="16" t="s">
        <v>1341</v>
      </c>
      <c r="F4486" s="66">
        <v>18129000</v>
      </c>
      <c r="G4486" s="17"/>
      <c r="H4486" s="18">
        <f t="shared" si="69"/>
        <v>18129000</v>
      </c>
    </row>
    <row r="4487" spans="2:8" s="13" customFormat="1" hidden="1" x14ac:dyDescent="0.15">
      <c r="B4487" s="15">
        <v>112001</v>
      </c>
      <c r="C4487" s="16" t="s">
        <v>9</v>
      </c>
      <c r="D4487" s="26">
        <v>43735</v>
      </c>
      <c r="E4487" s="16" t="s">
        <v>1341</v>
      </c>
      <c r="F4487" s="66"/>
      <c r="G4487" s="17">
        <v>-18129000</v>
      </c>
      <c r="H4487" s="18">
        <f t="shared" si="69"/>
        <v>-18129000</v>
      </c>
    </row>
    <row r="4488" spans="2:8" s="13" customFormat="1" hidden="1" x14ac:dyDescent="0.15">
      <c r="B4488" s="15">
        <v>711005</v>
      </c>
      <c r="C4488" s="16" t="s">
        <v>144</v>
      </c>
      <c r="D4488" s="26">
        <v>43735</v>
      </c>
      <c r="E4488" s="16" t="s">
        <v>1201</v>
      </c>
      <c r="F4488" s="66">
        <v>8815000</v>
      </c>
      <c r="G4488" s="17"/>
      <c r="H4488" s="18">
        <f t="shared" si="69"/>
        <v>8815000</v>
      </c>
    </row>
    <row r="4489" spans="2:8" s="13" customFormat="1" hidden="1" x14ac:dyDescent="0.15">
      <c r="B4489" s="15">
        <v>112001</v>
      </c>
      <c r="C4489" s="16" t="s">
        <v>9</v>
      </c>
      <c r="D4489" s="26">
        <v>43735</v>
      </c>
      <c r="E4489" s="16" t="s">
        <v>1201</v>
      </c>
      <c r="F4489" s="66"/>
      <c r="G4489" s="17">
        <v>-8815000</v>
      </c>
      <c r="H4489" s="18">
        <f t="shared" si="69"/>
        <v>-8815000</v>
      </c>
    </row>
    <row r="4490" spans="2:8" s="13" customFormat="1" hidden="1" x14ac:dyDescent="0.15">
      <c r="B4490" s="15">
        <v>611005</v>
      </c>
      <c r="C4490" s="16" t="s">
        <v>144</v>
      </c>
      <c r="D4490" s="26">
        <v>43735</v>
      </c>
      <c r="E4490" s="16" t="s">
        <v>1342</v>
      </c>
      <c r="F4490" s="66">
        <v>4494000</v>
      </c>
      <c r="G4490" s="17"/>
      <c r="H4490" s="18">
        <f t="shared" si="69"/>
        <v>4494000</v>
      </c>
    </row>
    <row r="4491" spans="2:8" s="13" customFormat="1" hidden="1" x14ac:dyDescent="0.15">
      <c r="B4491" s="15">
        <v>112001</v>
      </c>
      <c r="C4491" s="16" t="s">
        <v>9</v>
      </c>
      <c r="D4491" s="26">
        <v>43735</v>
      </c>
      <c r="E4491" s="16" t="s">
        <v>1342</v>
      </c>
      <c r="F4491" s="66"/>
      <c r="G4491" s="17">
        <v>-4494000</v>
      </c>
      <c r="H4491" s="18">
        <f t="shared" si="69"/>
        <v>-4494000</v>
      </c>
    </row>
    <row r="4492" spans="2:8" s="13" customFormat="1" hidden="1" x14ac:dyDescent="0.15">
      <c r="B4492" s="15">
        <v>811005</v>
      </c>
      <c r="C4492" s="16" t="s">
        <v>144</v>
      </c>
      <c r="D4492" s="26">
        <v>43735</v>
      </c>
      <c r="E4492" s="16" t="s">
        <v>2554</v>
      </c>
      <c r="F4492" s="66">
        <v>5065000</v>
      </c>
      <c r="G4492" s="17"/>
      <c r="H4492" s="18">
        <f t="shared" si="69"/>
        <v>5065000</v>
      </c>
    </row>
    <row r="4493" spans="2:8" s="13" customFormat="1" hidden="1" x14ac:dyDescent="0.15">
      <c r="B4493" s="15">
        <v>112001</v>
      </c>
      <c r="C4493" s="16" t="s">
        <v>9</v>
      </c>
      <c r="D4493" s="26">
        <v>43735</v>
      </c>
      <c r="E4493" s="16" t="s">
        <v>2554</v>
      </c>
      <c r="F4493" s="66"/>
      <c r="G4493" s="17">
        <v>-5065000</v>
      </c>
      <c r="H4493" s="18">
        <f t="shared" si="69"/>
        <v>-5065000</v>
      </c>
    </row>
    <row r="4494" spans="2:8" s="13" customFormat="1" hidden="1" x14ac:dyDescent="0.15">
      <c r="B4494" s="15">
        <v>811005</v>
      </c>
      <c r="C4494" s="16" t="s">
        <v>144</v>
      </c>
      <c r="D4494" s="26">
        <v>43735</v>
      </c>
      <c r="E4494" s="16" t="s">
        <v>2555</v>
      </c>
      <c r="F4494" s="66">
        <v>1200000</v>
      </c>
      <c r="G4494" s="17"/>
      <c r="H4494" s="18">
        <f t="shared" si="69"/>
        <v>1200000</v>
      </c>
    </row>
    <row r="4495" spans="2:8" s="13" customFormat="1" hidden="1" x14ac:dyDescent="0.15">
      <c r="B4495" s="15">
        <v>112001</v>
      </c>
      <c r="C4495" s="16" t="s">
        <v>9</v>
      </c>
      <c r="D4495" s="26">
        <v>43735</v>
      </c>
      <c r="E4495" s="16" t="s">
        <v>2555</v>
      </c>
      <c r="F4495" s="66"/>
      <c r="G4495" s="17">
        <v>-1200000</v>
      </c>
      <c r="H4495" s="18">
        <f t="shared" si="69"/>
        <v>-1200000</v>
      </c>
    </row>
    <row r="4496" spans="2:8" s="13" customFormat="1" hidden="1" x14ac:dyDescent="0.15">
      <c r="B4496" s="15">
        <v>611005</v>
      </c>
      <c r="C4496" s="16" t="s">
        <v>144</v>
      </c>
      <c r="D4496" s="26">
        <v>43735</v>
      </c>
      <c r="E4496" s="16" t="s">
        <v>2556</v>
      </c>
      <c r="F4496" s="66">
        <v>3175000</v>
      </c>
      <c r="G4496" s="17"/>
      <c r="H4496" s="18">
        <f t="shared" si="69"/>
        <v>3175000</v>
      </c>
    </row>
    <row r="4497" spans="2:8" s="13" customFormat="1" hidden="1" x14ac:dyDescent="0.15">
      <c r="B4497" s="15">
        <v>112001</v>
      </c>
      <c r="C4497" s="16" t="s">
        <v>9</v>
      </c>
      <c r="D4497" s="26">
        <v>43735</v>
      </c>
      <c r="E4497" s="16" t="s">
        <v>2556</v>
      </c>
      <c r="F4497" s="66"/>
      <c r="G4497" s="17">
        <v>-3175000</v>
      </c>
      <c r="H4497" s="18">
        <f t="shared" si="69"/>
        <v>-3175000</v>
      </c>
    </row>
    <row r="4498" spans="2:8" s="13" customFormat="1" hidden="1" x14ac:dyDescent="0.15">
      <c r="B4498" s="15">
        <v>912004</v>
      </c>
      <c r="C4498" s="16" t="s">
        <v>205</v>
      </c>
      <c r="D4498" s="26">
        <v>43738</v>
      </c>
      <c r="E4498" s="16" t="s">
        <v>2320</v>
      </c>
      <c r="F4498" s="66">
        <v>12500</v>
      </c>
      <c r="G4498" s="17"/>
      <c r="H4498" s="18">
        <f t="shared" si="69"/>
        <v>12500</v>
      </c>
    </row>
    <row r="4499" spans="2:8" s="13" customFormat="1" hidden="1" x14ac:dyDescent="0.15">
      <c r="B4499" s="15">
        <v>112001</v>
      </c>
      <c r="C4499" s="16" t="s">
        <v>9</v>
      </c>
      <c r="D4499" s="26">
        <v>43738</v>
      </c>
      <c r="E4499" s="16" t="s">
        <v>2320</v>
      </c>
      <c r="F4499" s="66"/>
      <c r="G4499" s="17">
        <v>-12500</v>
      </c>
      <c r="H4499" s="18">
        <f t="shared" si="69"/>
        <v>-12500</v>
      </c>
    </row>
    <row r="4500" spans="2:8" s="13" customFormat="1" hidden="1" x14ac:dyDescent="0.15">
      <c r="B4500" s="15">
        <v>112001</v>
      </c>
      <c r="C4500" s="16" t="s">
        <v>9</v>
      </c>
      <c r="D4500" s="26">
        <v>43738</v>
      </c>
      <c r="E4500" s="16" t="s">
        <v>660</v>
      </c>
      <c r="F4500" s="66">
        <v>2131373</v>
      </c>
      <c r="G4500" s="17"/>
      <c r="H4500" s="18">
        <f t="shared" si="69"/>
        <v>2131373</v>
      </c>
    </row>
    <row r="4501" spans="2:8" s="13" customFormat="1" hidden="1" x14ac:dyDescent="0.15">
      <c r="B4501" s="15">
        <v>911001</v>
      </c>
      <c r="C4501" s="16" t="s">
        <v>197</v>
      </c>
      <c r="D4501" s="26">
        <v>43738</v>
      </c>
      <c r="E4501" s="16" t="s">
        <v>660</v>
      </c>
      <c r="F4501" s="66"/>
      <c r="G4501" s="17">
        <v>-2131373</v>
      </c>
      <c r="H4501" s="18">
        <f t="shared" si="69"/>
        <v>-2131373</v>
      </c>
    </row>
    <row r="4502" spans="2:8" s="13" customFormat="1" hidden="1" x14ac:dyDescent="0.15">
      <c r="B4502" s="15">
        <v>912005</v>
      </c>
      <c r="C4502" s="16" t="s">
        <v>206</v>
      </c>
      <c r="D4502" s="26">
        <v>43738</v>
      </c>
      <c r="E4502" s="16" t="s">
        <v>2533</v>
      </c>
      <c r="F4502" s="66">
        <v>426274.63</v>
      </c>
      <c r="G4502" s="17"/>
      <c r="H4502" s="18">
        <f t="shared" si="69"/>
        <v>426274.63</v>
      </c>
    </row>
    <row r="4503" spans="2:8" s="13" customFormat="1" hidden="1" x14ac:dyDescent="0.15">
      <c r="B4503" s="15">
        <v>112001</v>
      </c>
      <c r="C4503" s="16" t="s">
        <v>9</v>
      </c>
      <c r="D4503" s="26">
        <v>43738</v>
      </c>
      <c r="E4503" s="16" t="s">
        <v>2533</v>
      </c>
      <c r="F4503" s="66"/>
      <c r="G4503" s="17">
        <v>-426274.63</v>
      </c>
      <c r="H4503" s="18">
        <f t="shared" si="69"/>
        <v>-426274.63</v>
      </c>
    </row>
    <row r="4504" spans="2:8" s="13" customFormat="1" hidden="1" x14ac:dyDescent="0.15">
      <c r="B4504" s="15">
        <v>112001</v>
      </c>
      <c r="C4504" s="16" t="s">
        <v>9</v>
      </c>
      <c r="D4504" s="26">
        <v>43738</v>
      </c>
      <c r="E4504" s="16" t="s">
        <v>2534</v>
      </c>
      <c r="F4504" s="66">
        <v>45930000</v>
      </c>
      <c r="G4504" s="17"/>
      <c r="H4504" s="18">
        <f t="shared" si="69"/>
        <v>45930000</v>
      </c>
    </row>
    <row r="4505" spans="2:8" s="13" customFormat="1" hidden="1" x14ac:dyDescent="0.15">
      <c r="B4505" s="15">
        <v>112002</v>
      </c>
      <c r="C4505" s="16" t="s">
        <v>10</v>
      </c>
      <c r="D4505" s="26">
        <v>43738</v>
      </c>
      <c r="E4505" s="16" t="s">
        <v>2534</v>
      </c>
      <c r="F4505" s="66"/>
      <c r="G4505" s="17">
        <v>-45930000</v>
      </c>
      <c r="H4505" s="18">
        <f t="shared" si="69"/>
        <v>-45930000</v>
      </c>
    </row>
    <row r="4506" spans="2:8" s="13" customFormat="1" hidden="1" x14ac:dyDescent="0.15">
      <c r="B4506" s="15">
        <v>112002</v>
      </c>
      <c r="C4506" s="16" t="s">
        <v>10</v>
      </c>
      <c r="D4506" s="26">
        <v>43711</v>
      </c>
      <c r="E4506" s="16" t="s">
        <v>1324</v>
      </c>
      <c r="F4506" s="66">
        <v>3844999</v>
      </c>
      <c r="G4506" s="17"/>
      <c r="H4506" s="18">
        <f t="shared" si="69"/>
        <v>3844999</v>
      </c>
    </row>
    <row r="4507" spans="2:8" s="13" customFormat="1" hidden="1" x14ac:dyDescent="0.15">
      <c r="B4507" s="15">
        <v>122018</v>
      </c>
      <c r="C4507" s="16" t="s">
        <v>2231</v>
      </c>
      <c r="D4507" s="26">
        <v>43711</v>
      </c>
      <c r="E4507" s="16" t="s">
        <v>1324</v>
      </c>
      <c r="F4507" s="66"/>
      <c r="G4507" s="17">
        <v>-3844999</v>
      </c>
      <c r="H4507" s="18">
        <f t="shared" si="69"/>
        <v>-3844999</v>
      </c>
    </row>
    <row r="4508" spans="2:8" s="13" customFormat="1" hidden="1" x14ac:dyDescent="0.15">
      <c r="B4508" s="15">
        <v>112002</v>
      </c>
      <c r="C4508" s="16" t="s">
        <v>10</v>
      </c>
      <c r="D4508" s="26">
        <v>43714</v>
      </c>
      <c r="E4508" s="16" t="s">
        <v>2395</v>
      </c>
      <c r="F4508" s="66">
        <v>4559999</v>
      </c>
      <c r="G4508" s="17"/>
      <c r="H4508" s="18">
        <f t="shared" si="69"/>
        <v>4559999</v>
      </c>
    </row>
    <row r="4509" spans="2:8" s="13" customFormat="1" hidden="1" x14ac:dyDescent="0.15">
      <c r="B4509" s="15">
        <v>122012</v>
      </c>
      <c r="C4509" s="16" t="s">
        <v>2225</v>
      </c>
      <c r="D4509" s="26">
        <v>43714</v>
      </c>
      <c r="E4509" s="16" t="s">
        <v>2395</v>
      </c>
      <c r="F4509" s="66"/>
      <c r="G4509" s="17">
        <v>-4559999</v>
      </c>
      <c r="H4509" s="18">
        <f t="shared" si="69"/>
        <v>-4559999</v>
      </c>
    </row>
    <row r="4510" spans="2:8" s="13" customFormat="1" hidden="1" x14ac:dyDescent="0.15">
      <c r="B4510" s="15">
        <v>112002</v>
      </c>
      <c r="C4510" s="16" t="s">
        <v>10</v>
      </c>
      <c r="D4510" s="26">
        <v>43717</v>
      </c>
      <c r="E4510" s="16" t="s">
        <v>2395</v>
      </c>
      <c r="F4510" s="66">
        <v>33629996</v>
      </c>
      <c r="G4510" s="17"/>
      <c r="H4510" s="18">
        <f t="shared" si="69"/>
        <v>33629996</v>
      </c>
    </row>
    <row r="4511" spans="2:8" s="13" customFormat="1" hidden="1" x14ac:dyDescent="0.15">
      <c r="B4511" s="15">
        <v>122012</v>
      </c>
      <c r="C4511" s="16" t="s">
        <v>2225</v>
      </c>
      <c r="D4511" s="26">
        <v>43717</v>
      </c>
      <c r="E4511" s="16" t="s">
        <v>2395</v>
      </c>
      <c r="F4511" s="66"/>
      <c r="G4511" s="17">
        <v>-33629996</v>
      </c>
      <c r="H4511" s="18">
        <f t="shared" si="69"/>
        <v>-33629996</v>
      </c>
    </row>
    <row r="4512" spans="2:8" s="13" customFormat="1" hidden="1" x14ac:dyDescent="0.15">
      <c r="B4512" s="15">
        <v>112002</v>
      </c>
      <c r="C4512" s="16" t="s">
        <v>10</v>
      </c>
      <c r="D4512" s="26">
        <v>43725</v>
      </c>
      <c r="E4512" s="16" t="s">
        <v>2557</v>
      </c>
      <c r="F4512" s="66">
        <v>2000000000</v>
      </c>
      <c r="G4512" s="17"/>
      <c r="H4512" s="18">
        <f t="shared" ref="H4512:H4575" si="70">F4512+G4512</f>
        <v>2000000000</v>
      </c>
    </row>
    <row r="4513" spans="2:8" s="13" customFormat="1" hidden="1" x14ac:dyDescent="0.15">
      <c r="B4513" s="15">
        <v>215001</v>
      </c>
      <c r="C4513" s="16" t="s">
        <v>97</v>
      </c>
      <c r="D4513" s="26">
        <v>43725</v>
      </c>
      <c r="E4513" s="16" t="s">
        <v>2557</v>
      </c>
      <c r="F4513" s="66"/>
      <c r="G4513" s="17">
        <v>-2000000000</v>
      </c>
      <c r="H4513" s="18">
        <f t="shared" si="70"/>
        <v>-2000000000</v>
      </c>
    </row>
    <row r="4514" spans="2:8" s="13" customFormat="1" hidden="1" x14ac:dyDescent="0.15">
      <c r="B4514" s="15">
        <v>112002</v>
      </c>
      <c r="C4514" s="16" t="s">
        <v>10</v>
      </c>
      <c r="D4514" s="26">
        <v>43727</v>
      </c>
      <c r="E4514" s="16" t="s">
        <v>2558</v>
      </c>
      <c r="F4514" s="66">
        <v>78210000</v>
      </c>
      <c r="G4514" s="17"/>
      <c r="H4514" s="18">
        <f t="shared" si="70"/>
        <v>78210000</v>
      </c>
    </row>
    <row r="4515" spans="2:8" s="13" customFormat="1" hidden="1" x14ac:dyDescent="0.15">
      <c r="B4515" s="15">
        <v>122002</v>
      </c>
      <c r="C4515" s="16" t="s">
        <v>2216</v>
      </c>
      <c r="D4515" s="26">
        <v>43727</v>
      </c>
      <c r="E4515" s="16" t="s">
        <v>2558</v>
      </c>
      <c r="F4515" s="66"/>
      <c r="G4515" s="17">
        <v>-78210000</v>
      </c>
      <c r="H4515" s="18">
        <f t="shared" si="70"/>
        <v>-78210000</v>
      </c>
    </row>
    <row r="4516" spans="2:8" s="13" customFormat="1" hidden="1" x14ac:dyDescent="0.15">
      <c r="B4516" s="15">
        <v>112002</v>
      </c>
      <c r="C4516" s="16" t="s">
        <v>10</v>
      </c>
      <c r="D4516" s="26">
        <v>43732</v>
      </c>
      <c r="E4516" s="16" t="s">
        <v>1324</v>
      </c>
      <c r="F4516" s="66">
        <v>19603999</v>
      </c>
      <c r="G4516" s="17"/>
      <c r="H4516" s="18">
        <f t="shared" si="70"/>
        <v>19603999</v>
      </c>
    </row>
    <row r="4517" spans="2:8" s="13" customFormat="1" hidden="1" x14ac:dyDescent="0.15">
      <c r="B4517" s="15">
        <v>122018</v>
      </c>
      <c r="C4517" s="16" t="s">
        <v>2231</v>
      </c>
      <c r="D4517" s="26">
        <v>43732</v>
      </c>
      <c r="E4517" s="16" t="s">
        <v>1324</v>
      </c>
      <c r="F4517" s="66"/>
      <c r="G4517" s="17">
        <v>-19603999</v>
      </c>
      <c r="H4517" s="18">
        <f t="shared" si="70"/>
        <v>-19603999</v>
      </c>
    </row>
    <row r="4518" spans="2:8" s="13" customFormat="1" hidden="1" x14ac:dyDescent="0.15">
      <c r="B4518" s="15">
        <v>112002</v>
      </c>
      <c r="C4518" s="16" t="s">
        <v>10</v>
      </c>
      <c r="D4518" s="26">
        <v>43738</v>
      </c>
      <c r="E4518" s="16" t="s">
        <v>2395</v>
      </c>
      <c r="F4518" s="66">
        <v>39300000</v>
      </c>
      <c r="G4518" s="17"/>
      <c r="H4518" s="18">
        <f t="shared" si="70"/>
        <v>39300000</v>
      </c>
    </row>
    <row r="4519" spans="2:8" s="13" customFormat="1" hidden="1" x14ac:dyDescent="0.15">
      <c r="B4519" s="15">
        <v>122012</v>
      </c>
      <c r="C4519" s="16" t="s">
        <v>2225</v>
      </c>
      <c r="D4519" s="26">
        <v>43738</v>
      </c>
      <c r="E4519" s="16" t="s">
        <v>2395</v>
      </c>
      <c r="F4519" s="66"/>
      <c r="G4519" s="17">
        <v>-39300000</v>
      </c>
      <c r="H4519" s="18">
        <f t="shared" si="70"/>
        <v>-39300000</v>
      </c>
    </row>
    <row r="4520" spans="2:8" s="13" customFormat="1" hidden="1" x14ac:dyDescent="0.15">
      <c r="B4520" s="15">
        <v>112002</v>
      </c>
      <c r="C4520" s="16" t="s">
        <v>10</v>
      </c>
      <c r="D4520" s="26">
        <v>43738</v>
      </c>
      <c r="E4520" s="16" t="s">
        <v>1322</v>
      </c>
      <c r="F4520" s="66">
        <v>6630000</v>
      </c>
      <c r="G4520" s="17"/>
      <c r="H4520" s="18">
        <f t="shared" si="70"/>
        <v>6630000</v>
      </c>
    </row>
    <row r="4521" spans="2:8" s="13" customFormat="1" hidden="1" x14ac:dyDescent="0.15">
      <c r="B4521" s="15">
        <v>122032</v>
      </c>
      <c r="C4521" s="16" t="s">
        <v>2243</v>
      </c>
      <c r="D4521" s="26">
        <v>43738</v>
      </c>
      <c r="E4521" s="16" t="s">
        <v>1322</v>
      </c>
      <c r="F4521" s="66"/>
      <c r="G4521" s="17">
        <v>-6630000</v>
      </c>
      <c r="H4521" s="18">
        <f t="shared" si="70"/>
        <v>-6630000</v>
      </c>
    </row>
    <row r="4522" spans="2:8" s="13" customFormat="1" hidden="1" x14ac:dyDescent="0.15">
      <c r="B4522" s="15">
        <v>912004</v>
      </c>
      <c r="C4522" s="16" t="s">
        <v>205</v>
      </c>
      <c r="D4522" s="26">
        <v>43738</v>
      </c>
      <c r="E4522" s="16" t="s">
        <v>2320</v>
      </c>
      <c r="F4522" s="66">
        <v>25000</v>
      </c>
      <c r="G4522" s="17"/>
      <c r="H4522" s="18">
        <f t="shared" si="70"/>
        <v>25000</v>
      </c>
    </row>
    <row r="4523" spans="2:8" s="13" customFormat="1" hidden="1" x14ac:dyDescent="0.15">
      <c r="B4523" s="15">
        <v>112002</v>
      </c>
      <c r="C4523" s="16" t="s">
        <v>10</v>
      </c>
      <c r="D4523" s="26">
        <v>43738</v>
      </c>
      <c r="E4523" s="16" t="s">
        <v>2320</v>
      </c>
      <c r="F4523" s="66"/>
      <c r="G4523" s="17">
        <v>-25000</v>
      </c>
      <c r="H4523" s="18">
        <f t="shared" si="70"/>
        <v>-25000</v>
      </c>
    </row>
    <row r="4524" spans="2:8" s="13" customFormat="1" hidden="1" x14ac:dyDescent="0.15">
      <c r="B4524" s="15">
        <v>112002</v>
      </c>
      <c r="C4524" s="16" t="s">
        <v>10</v>
      </c>
      <c r="D4524" s="26">
        <v>43738</v>
      </c>
      <c r="E4524" s="16" t="s">
        <v>660</v>
      </c>
      <c r="F4524" s="66">
        <v>1986.3</v>
      </c>
      <c r="G4524" s="17"/>
      <c r="H4524" s="18">
        <f t="shared" si="70"/>
        <v>1986.3</v>
      </c>
    </row>
    <row r="4525" spans="2:8" s="13" customFormat="1" hidden="1" x14ac:dyDescent="0.15">
      <c r="B4525" s="15">
        <v>911001</v>
      </c>
      <c r="C4525" s="16" t="s">
        <v>197</v>
      </c>
      <c r="D4525" s="26">
        <v>43738</v>
      </c>
      <c r="E4525" s="16" t="s">
        <v>660</v>
      </c>
      <c r="F4525" s="66"/>
      <c r="G4525" s="17">
        <v>-1986.3</v>
      </c>
      <c r="H4525" s="18">
        <f t="shared" si="70"/>
        <v>-1986.3</v>
      </c>
    </row>
    <row r="4526" spans="2:8" s="13" customFormat="1" hidden="1" x14ac:dyDescent="0.15">
      <c r="B4526" s="15">
        <v>112002</v>
      </c>
      <c r="C4526" s="16" t="s">
        <v>10</v>
      </c>
      <c r="D4526" s="26">
        <v>43738</v>
      </c>
      <c r="E4526" s="16" t="s">
        <v>2533</v>
      </c>
      <c r="F4526" s="66">
        <v>397.26</v>
      </c>
      <c r="G4526" s="17"/>
      <c r="H4526" s="18">
        <f t="shared" si="70"/>
        <v>397.26</v>
      </c>
    </row>
    <row r="4527" spans="2:8" s="13" customFormat="1" hidden="1" x14ac:dyDescent="0.15">
      <c r="B4527" s="15">
        <v>912005</v>
      </c>
      <c r="C4527" s="16" t="s">
        <v>206</v>
      </c>
      <c r="D4527" s="26">
        <v>43738</v>
      </c>
      <c r="E4527" s="16" t="s">
        <v>2533</v>
      </c>
      <c r="F4527" s="66"/>
      <c r="G4527" s="17">
        <v>-397.26</v>
      </c>
      <c r="H4527" s="18">
        <f t="shared" si="70"/>
        <v>-397.26</v>
      </c>
    </row>
    <row r="4528" spans="2:8" s="13" customFormat="1" hidden="1" x14ac:dyDescent="0.15">
      <c r="B4528" s="15">
        <v>912004</v>
      </c>
      <c r="C4528" s="16" t="s">
        <v>205</v>
      </c>
      <c r="D4528" s="26">
        <v>43738</v>
      </c>
      <c r="E4528" s="16" t="s">
        <v>2559</v>
      </c>
      <c r="F4528" s="66">
        <v>6000</v>
      </c>
      <c r="G4528" s="17"/>
      <c r="H4528" s="18">
        <f t="shared" si="70"/>
        <v>6000</v>
      </c>
    </row>
    <row r="4529" spans="2:8" s="13" customFormat="1" hidden="1" x14ac:dyDescent="0.15">
      <c r="B4529" s="15">
        <v>112002</v>
      </c>
      <c r="C4529" s="16" t="s">
        <v>10</v>
      </c>
      <c r="D4529" s="26">
        <v>43738</v>
      </c>
      <c r="E4529" s="16" t="s">
        <v>2559</v>
      </c>
      <c r="F4529" s="66"/>
      <c r="G4529" s="17">
        <v>-6000</v>
      </c>
      <c r="H4529" s="18">
        <f t="shared" si="70"/>
        <v>-6000</v>
      </c>
    </row>
    <row r="4530" spans="2:8" s="13" customFormat="1" hidden="1" x14ac:dyDescent="0.15">
      <c r="B4530" s="15">
        <v>912004</v>
      </c>
      <c r="C4530" s="16" t="s">
        <v>205</v>
      </c>
      <c r="D4530" s="26">
        <v>43738</v>
      </c>
      <c r="E4530" s="16" t="s">
        <v>2560</v>
      </c>
      <c r="F4530" s="66">
        <v>200000</v>
      </c>
      <c r="G4530" s="17"/>
      <c r="H4530" s="18">
        <f t="shared" si="70"/>
        <v>200000</v>
      </c>
    </row>
    <row r="4531" spans="2:8" s="13" customFormat="1" hidden="1" x14ac:dyDescent="0.15">
      <c r="B4531" s="15">
        <v>112005</v>
      </c>
      <c r="C4531" s="16" t="s">
        <v>1218</v>
      </c>
      <c r="D4531" s="26">
        <v>43738</v>
      </c>
      <c r="E4531" s="16" t="s">
        <v>2560</v>
      </c>
      <c r="F4531" s="66"/>
      <c r="G4531" s="17">
        <v>-200000</v>
      </c>
      <c r="H4531" s="18">
        <f t="shared" si="70"/>
        <v>-200000</v>
      </c>
    </row>
    <row r="4532" spans="2:8" s="13" customFormat="1" hidden="1" x14ac:dyDescent="0.15">
      <c r="B4532" s="15">
        <v>122042</v>
      </c>
      <c r="C4532" s="16" t="s">
        <v>2638</v>
      </c>
      <c r="D4532" s="26">
        <v>43738</v>
      </c>
      <c r="E4532" s="16" t="s">
        <v>2561</v>
      </c>
      <c r="F4532" s="66">
        <v>139499976</v>
      </c>
      <c r="G4532" s="17"/>
      <c r="H4532" s="18">
        <f t="shared" si="70"/>
        <v>139499976</v>
      </c>
    </row>
    <row r="4533" spans="2:8" s="13" customFormat="1" hidden="1" x14ac:dyDescent="0.15">
      <c r="B4533" s="15">
        <v>122019</v>
      </c>
      <c r="C4533" s="16" t="s">
        <v>2232</v>
      </c>
      <c r="D4533" s="26">
        <v>43738</v>
      </c>
      <c r="E4533" s="16" t="s">
        <v>2561</v>
      </c>
      <c r="F4533" s="66">
        <v>28160003.300000001</v>
      </c>
      <c r="G4533" s="17"/>
      <c r="H4533" s="18">
        <f t="shared" si="70"/>
        <v>28160003.300000001</v>
      </c>
    </row>
    <row r="4534" spans="2:8" s="13" customFormat="1" hidden="1" x14ac:dyDescent="0.15">
      <c r="B4534" s="15">
        <v>122045</v>
      </c>
      <c r="C4534" s="16" t="s">
        <v>2639</v>
      </c>
      <c r="D4534" s="26">
        <v>43738</v>
      </c>
      <c r="E4534" s="16" t="s">
        <v>2561</v>
      </c>
      <c r="F4534" s="66">
        <v>13389998.600000001</v>
      </c>
      <c r="G4534" s="17"/>
      <c r="H4534" s="18">
        <f t="shared" si="70"/>
        <v>13389998.600000001</v>
      </c>
    </row>
    <row r="4535" spans="2:8" s="13" customFormat="1" hidden="1" x14ac:dyDescent="0.15">
      <c r="B4535" s="15">
        <v>122030</v>
      </c>
      <c r="C4535" s="16" t="s">
        <v>2242</v>
      </c>
      <c r="D4535" s="26">
        <v>43738</v>
      </c>
      <c r="E4535" s="16" t="s">
        <v>2561</v>
      </c>
      <c r="F4535" s="66">
        <v>161107202.30000001</v>
      </c>
      <c r="G4535" s="17"/>
      <c r="H4535" s="18">
        <f t="shared" si="70"/>
        <v>161107202.30000001</v>
      </c>
    </row>
    <row r="4536" spans="2:8" s="13" customFormat="1" hidden="1" x14ac:dyDescent="0.15">
      <c r="B4536" s="15">
        <v>122046</v>
      </c>
      <c r="C4536" s="16" t="s">
        <v>2640</v>
      </c>
      <c r="D4536" s="26">
        <v>43738</v>
      </c>
      <c r="E4536" s="16" t="s">
        <v>2561</v>
      </c>
      <c r="F4536" s="66">
        <v>9840000.5</v>
      </c>
      <c r="G4536" s="17"/>
      <c r="H4536" s="18">
        <f t="shared" si="70"/>
        <v>9840000.5</v>
      </c>
    </row>
    <row r="4537" spans="2:8" s="13" customFormat="1" hidden="1" x14ac:dyDescent="0.15">
      <c r="B4537" s="15">
        <v>122007</v>
      </c>
      <c r="C4537" s="16" t="s">
        <v>2220</v>
      </c>
      <c r="D4537" s="26">
        <v>43738</v>
      </c>
      <c r="E4537" s="16" t="s">
        <v>2561</v>
      </c>
      <c r="F4537" s="66">
        <v>86823095.700000003</v>
      </c>
      <c r="G4537" s="17"/>
      <c r="H4537" s="18">
        <f t="shared" si="70"/>
        <v>86823095.700000003</v>
      </c>
    </row>
    <row r="4538" spans="2:8" s="13" customFormat="1" hidden="1" x14ac:dyDescent="0.15">
      <c r="B4538" s="15">
        <v>122047</v>
      </c>
      <c r="C4538" s="16" t="s">
        <v>2641</v>
      </c>
      <c r="D4538" s="26">
        <v>43738</v>
      </c>
      <c r="E4538" s="16" t="s">
        <v>2561</v>
      </c>
      <c r="F4538" s="66">
        <v>73518500</v>
      </c>
      <c r="G4538" s="17"/>
      <c r="H4538" s="18">
        <f t="shared" si="70"/>
        <v>73518500</v>
      </c>
    </row>
    <row r="4539" spans="2:8" s="13" customFormat="1" hidden="1" x14ac:dyDescent="0.15">
      <c r="B4539" s="15">
        <v>122012</v>
      </c>
      <c r="C4539" s="16" t="s">
        <v>2225</v>
      </c>
      <c r="D4539" s="26">
        <v>43738</v>
      </c>
      <c r="E4539" s="16" t="s">
        <v>2561</v>
      </c>
      <c r="F4539" s="66">
        <v>54670000.000000007</v>
      </c>
      <c r="G4539" s="17"/>
      <c r="H4539" s="18">
        <f t="shared" si="70"/>
        <v>54670000.000000007</v>
      </c>
    </row>
    <row r="4540" spans="2:8" s="13" customFormat="1" hidden="1" x14ac:dyDescent="0.15">
      <c r="B4540" s="15">
        <v>122048</v>
      </c>
      <c r="C4540" s="16" t="s">
        <v>2642</v>
      </c>
      <c r="D4540" s="26">
        <v>43738</v>
      </c>
      <c r="E4540" s="16" t="s">
        <v>2561</v>
      </c>
      <c r="F4540" s="66">
        <v>17549999.5</v>
      </c>
      <c r="G4540" s="17"/>
      <c r="H4540" s="18">
        <f t="shared" si="70"/>
        <v>17549999.5</v>
      </c>
    </row>
    <row r="4541" spans="2:8" s="13" customFormat="1" hidden="1" x14ac:dyDescent="0.15">
      <c r="B4541" s="15">
        <v>122018</v>
      </c>
      <c r="C4541" s="16" t="s">
        <v>2231</v>
      </c>
      <c r="D4541" s="26">
        <v>43738</v>
      </c>
      <c r="E4541" s="16" t="s">
        <v>2561</v>
      </c>
      <c r="F4541" s="66">
        <v>4049999.8000000003</v>
      </c>
      <c r="G4541" s="17"/>
      <c r="H4541" s="18">
        <f t="shared" si="70"/>
        <v>4049999.8000000003</v>
      </c>
    </row>
    <row r="4542" spans="2:8" s="13" customFormat="1" hidden="1" x14ac:dyDescent="0.15">
      <c r="B4542" s="15">
        <v>122004</v>
      </c>
      <c r="C4542" s="16" t="s">
        <v>2218</v>
      </c>
      <c r="D4542" s="26">
        <v>43738</v>
      </c>
      <c r="E4542" s="16" t="s">
        <v>2561</v>
      </c>
      <c r="F4542" s="66">
        <v>38280004.400000006</v>
      </c>
      <c r="G4542" s="17"/>
      <c r="H4542" s="18">
        <f t="shared" si="70"/>
        <v>38280004.400000006</v>
      </c>
    </row>
    <row r="4543" spans="2:8" s="13" customFormat="1" hidden="1" x14ac:dyDescent="0.15">
      <c r="B4543" s="15">
        <v>122049</v>
      </c>
      <c r="C4543" s="16" t="s">
        <v>2643</v>
      </c>
      <c r="D4543" s="26">
        <v>43738</v>
      </c>
      <c r="E4543" s="16" t="s">
        <v>2561</v>
      </c>
      <c r="F4543" s="66">
        <v>1750001.0000000002</v>
      </c>
      <c r="G4543" s="17"/>
      <c r="H4543" s="18">
        <f t="shared" si="70"/>
        <v>1750001.0000000002</v>
      </c>
    </row>
    <row r="4544" spans="2:8" s="13" customFormat="1" hidden="1" x14ac:dyDescent="0.15">
      <c r="B4544" s="15">
        <v>122050</v>
      </c>
      <c r="C4544" s="16" t="s">
        <v>2644</v>
      </c>
      <c r="D4544" s="26">
        <v>43738</v>
      </c>
      <c r="E4544" s="16" t="s">
        <v>2561</v>
      </c>
      <c r="F4544" s="66">
        <v>4950002.2</v>
      </c>
      <c r="G4544" s="17"/>
      <c r="H4544" s="18">
        <f t="shared" si="70"/>
        <v>4950002.2</v>
      </c>
    </row>
    <row r="4545" spans="2:8" s="13" customFormat="1" hidden="1" x14ac:dyDescent="0.15">
      <c r="B4545" s="15">
        <v>122038</v>
      </c>
      <c r="C4545" s="16" t="s">
        <v>2632</v>
      </c>
      <c r="D4545" s="26">
        <v>43738</v>
      </c>
      <c r="E4545" s="16" t="s">
        <v>2561</v>
      </c>
      <c r="F4545" s="66">
        <v>15440000.4</v>
      </c>
      <c r="G4545" s="17"/>
      <c r="H4545" s="18">
        <f t="shared" si="70"/>
        <v>15440000.4</v>
      </c>
    </row>
    <row r="4546" spans="2:8" s="13" customFormat="1" hidden="1" x14ac:dyDescent="0.15">
      <c r="B4546" s="15">
        <v>122039</v>
      </c>
      <c r="C4546" s="16" t="s">
        <v>2633</v>
      </c>
      <c r="D4546" s="26">
        <v>43738</v>
      </c>
      <c r="E4546" s="16" t="s">
        <v>2561</v>
      </c>
      <c r="F4546" s="66">
        <v>1279999.6000000001</v>
      </c>
      <c r="G4546" s="17"/>
      <c r="H4546" s="18">
        <f t="shared" si="70"/>
        <v>1279999.6000000001</v>
      </c>
    </row>
    <row r="4547" spans="2:8" s="13" customFormat="1" hidden="1" x14ac:dyDescent="0.15">
      <c r="B4547" s="15">
        <v>122006</v>
      </c>
      <c r="C4547" s="16" t="s">
        <v>2219</v>
      </c>
      <c r="D4547" s="26">
        <v>43738</v>
      </c>
      <c r="E4547" s="16" t="s">
        <v>2561</v>
      </c>
      <c r="F4547" s="66">
        <v>239786401.80000001</v>
      </c>
      <c r="G4547" s="17"/>
      <c r="H4547" s="18">
        <f t="shared" si="70"/>
        <v>239786401.80000001</v>
      </c>
    </row>
    <row r="4548" spans="2:8" s="13" customFormat="1" hidden="1" x14ac:dyDescent="0.15">
      <c r="B4548" s="15">
        <v>122044</v>
      </c>
      <c r="C4548" s="16" t="s">
        <v>2637</v>
      </c>
      <c r="D4548" s="26">
        <v>43738</v>
      </c>
      <c r="E4548" s="16" t="s">
        <v>2561</v>
      </c>
      <c r="F4548" s="66">
        <v>120699998.10000001</v>
      </c>
      <c r="G4548" s="17"/>
      <c r="H4548" s="18">
        <f t="shared" si="70"/>
        <v>120699998.10000001</v>
      </c>
    </row>
    <row r="4549" spans="2:8" s="13" customFormat="1" hidden="1" x14ac:dyDescent="0.15">
      <c r="B4549" s="15">
        <v>122051</v>
      </c>
      <c r="C4549" s="16" t="s">
        <v>2645</v>
      </c>
      <c r="D4549" s="26">
        <v>43738</v>
      </c>
      <c r="E4549" s="16" t="s">
        <v>2561</v>
      </c>
      <c r="F4549" s="66">
        <v>3900000.5000000005</v>
      </c>
      <c r="G4549" s="17"/>
      <c r="H4549" s="18">
        <f t="shared" si="70"/>
        <v>3900000.5000000005</v>
      </c>
    </row>
    <row r="4550" spans="2:8" s="13" customFormat="1" hidden="1" x14ac:dyDescent="0.15">
      <c r="B4550" s="15">
        <v>122033</v>
      </c>
      <c r="C4550" s="16" t="s">
        <v>2244</v>
      </c>
      <c r="D4550" s="26">
        <v>43738</v>
      </c>
      <c r="E4550" s="16" t="s">
        <v>2561</v>
      </c>
      <c r="F4550" s="66">
        <v>38777998.600000001</v>
      </c>
      <c r="G4550" s="17"/>
      <c r="H4550" s="18">
        <f t="shared" si="70"/>
        <v>38777998.600000001</v>
      </c>
    </row>
    <row r="4551" spans="2:8" s="13" customFormat="1" hidden="1" x14ac:dyDescent="0.15">
      <c r="B4551" s="15">
        <v>122052</v>
      </c>
      <c r="C4551" s="16" t="s">
        <v>2646</v>
      </c>
      <c r="D4551" s="26">
        <v>43738</v>
      </c>
      <c r="E4551" s="16" t="s">
        <v>2561</v>
      </c>
      <c r="F4551" s="66">
        <v>3855500.0000000005</v>
      </c>
      <c r="G4551" s="17"/>
      <c r="H4551" s="18">
        <f t="shared" si="70"/>
        <v>3855500.0000000005</v>
      </c>
    </row>
    <row r="4552" spans="2:8" s="13" customFormat="1" hidden="1" x14ac:dyDescent="0.15">
      <c r="B4552" s="15">
        <v>122040</v>
      </c>
      <c r="C4552" s="16" t="s">
        <v>1288</v>
      </c>
      <c r="D4552" s="26">
        <v>43738</v>
      </c>
      <c r="E4552" s="16" t="s">
        <v>2561</v>
      </c>
      <c r="F4552" s="66">
        <v>14626002.600000001</v>
      </c>
      <c r="G4552" s="17"/>
      <c r="H4552" s="18">
        <f t="shared" si="70"/>
        <v>14626002.600000001</v>
      </c>
    </row>
    <row r="4553" spans="2:8" s="13" customFormat="1" hidden="1" x14ac:dyDescent="0.15">
      <c r="B4553" s="15">
        <v>122053</v>
      </c>
      <c r="C4553" s="16" t="s">
        <v>783</v>
      </c>
      <c r="D4553" s="26">
        <v>43738</v>
      </c>
      <c r="E4553" s="16" t="s">
        <v>2561</v>
      </c>
      <c r="F4553" s="66">
        <v>28020000.800000001</v>
      </c>
      <c r="G4553" s="17"/>
      <c r="H4553" s="18">
        <f t="shared" si="70"/>
        <v>28020000.800000001</v>
      </c>
    </row>
    <row r="4554" spans="2:8" s="13" customFormat="1" hidden="1" x14ac:dyDescent="0.15">
      <c r="B4554" s="15">
        <v>122054</v>
      </c>
      <c r="C4554" s="16" t="s">
        <v>2647</v>
      </c>
      <c r="D4554" s="26">
        <v>43738</v>
      </c>
      <c r="E4554" s="16" t="s">
        <v>2561</v>
      </c>
      <c r="F4554" s="66">
        <v>6300000.3000000007</v>
      </c>
      <c r="G4554" s="17"/>
      <c r="H4554" s="18">
        <f t="shared" si="70"/>
        <v>6300000.3000000007</v>
      </c>
    </row>
    <row r="4555" spans="2:8" s="13" customFormat="1" hidden="1" x14ac:dyDescent="0.15">
      <c r="B4555" s="15">
        <v>122055</v>
      </c>
      <c r="C4555" s="16" t="s">
        <v>2648</v>
      </c>
      <c r="D4555" s="26">
        <v>43738</v>
      </c>
      <c r="E4555" s="16" t="s">
        <v>2561</v>
      </c>
      <c r="F4555" s="66">
        <v>20649999.700000003</v>
      </c>
      <c r="G4555" s="17"/>
      <c r="H4555" s="18">
        <f t="shared" si="70"/>
        <v>20649999.700000003</v>
      </c>
    </row>
    <row r="4556" spans="2:8" s="13" customFormat="1" hidden="1" x14ac:dyDescent="0.15">
      <c r="B4556" s="15">
        <v>122041</v>
      </c>
      <c r="C4556" s="16" t="s">
        <v>2634</v>
      </c>
      <c r="D4556" s="26">
        <v>43738</v>
      </c>
      <c r="E4556" s="16" t="s">
        <v>2561</v>
      </c>
      <c r="F4556" s="66">
        <v>2849999.9000000004</v>
      </c>
      <c r="G4556" s="17"/>
      <c r="H4556" s="18">
        <f t="shared" si="70"/>
        <v>2849999.9000000004</v>
      </c>
    </row>
    <row r="4557" spans="2:8" s="13" customFormat="1" hidden="1" x14ac:dyDescent="0.15">
      <c r="B4557" s="15">
        <v>122001</v>
      </c>
      <c r="C4557" s="16" t="s">
        <v>2215</v>
      </c>
      <c r="D4557" s="26">
        <v>43738</v>
      </c>
      <c r="E4557" s="16" t="s">
        <v>2561</v>
      </c>
      <c r="F4557" s="66">
        <v>16500000.000000002</v>
      </c>
      <c r="G4557" s="17"/>
      <c r="H4557" s="18">
        <f t="shared" si="70"/>
        <v>16500000.000000002</v>
      </c>
    </row>
    <row r="4558" spans="2:8" s="13" customFormat="1" hidden="1" x14ac:dyDescent="0.15">
      <c r="B4558" s="15">
        <v>122056</v>
      </c>
      <c r="C4558" s="16" t="s">
        <v>2649</v>
      </c>
      <c r="D4558" s="26">
        <v>43738</v>
      </c>
      <c r="E4558" s="16" t="s">
        <v>2561</v>
      </c>
      <c r="F4558" s="66">
        <v>8449999.8000000007</v>
      </c>
      <c r="G4558" s="17"/>
      <c r="H4558" s="18">
        <f t="shared" si="70"/>
        <v>8449999.8000000007</v>
      </c>
    </row>
    <row r="4559" spans="2:8" s="13" customFormat="1" hidden="1" x14ac:dyDescent="0.15">
      <c r="B4559" s="15">
        <v>411003</v>
      </c>
      <c r="C4559" s="16" t="s">
        <v>120</v>
      </c>
      <c r="D4559" s="26">
        <v>43738</v>
      </c>
      <c r="E4559" s="16" t="s">
        <v>2561</v>
      </c>
      <c r="F4559" s="66"/>
      <c r="G4559" s="17">
        <v>-1049749713.4863501</v>
      </c>
      <c r="H4559" s="18">
        <f t="shared" si="70"/>
        <v>-1049749713.4863501</v>
      </c>
    </row>
    <row r="4560" spans="2:8" s="13" customFormat="1" hidden="1" x14ac:dyDescent="0.15">
      <c r="B4560" s="15">
        <v>214005</v>
      </c>
      <c r="C4560" s="16" t="s">
        <v>94</v>
      </c>
      <c r="D4560" s="26">
        <v>43738</v>
      </c>
      <c r="E4560" s="16" t="s">
        <v>2561</v>
      </c>
      <c r="F4560" s="66"/>
      <c r="G4560" s="17">
        <v>-104974971.91365001</v>
      </c>
      <c r="H4560" s="18">
        <f t="shared" si="70"/>
        <v>-104974971.91365001</v>
      </c>
    </row>
    <row r="4561" spans="2:8" s="13" customFormat="1" hidden="1" x14ac:dyDescent="0.15">
      <c r="B4561" s="15">
        <v>136001</v>
      </c>
      <c r="C4561" s="16" t="s">
        <v>1599</v>
      </c>
      <c r="D4561" s="26">
        <v>43738</v>
      </c>
      <c r="E4561" s="16" t="s">
        <v>2562</v>
      </c>
      <c r="F4561" s="66">
        <v>0</v>
      </c>
      <c r="G4561" s="17"/>
      <c r="H4561" s="18">
        <f t="shared" si="70"/>
        <v>0</v>
      </c>
    </row>
    <row r="4562" spans="2:8" s="13" customFormat="1" hidden="1" x14ac:dyDescent="0.15">
      <c r="B4562" s="15">
        <v>136002</v>
      </c>
      <c r="C4562" s="16" t="s">
        <v>1600</v>
      </c>
      <c r="D4562" s="26">
        <v>43738</v>
      </c>
      <c r="E4562" s="16" t="s">
        <v>2562</v>
      </c>
      <c r="F4562" s="66">
        <v>0</v>
      </c>
      <c r="G4562" s="17"/>
      <c r="H4562" s="18">
        <f t="shared" si="70"/>
        <v>0</v>
      </c>
    </row>
    <row r="4563" spans="2:8" s="13" customFormat="1" hidden="1" x14ac:dyDescent="0.15">
      <c r="B4563" s="15">
        <v>136003</v>
      </c>
      <c r="C4563" s="16" t="s">
        <v>1601</v>
      </c>
      <c r="D4563" s="26">
        <v>43738</v>
      </c>
      <c r="E4563" s="16" t="s">
        <v>2562</v>
      </c>
      <c r="F4563" s="66">
        <v>0</v>
      </c>
      <c r="G4563" s="17"/>
      <c r="H4563" s="18">
        <f t="shared" si="70"/>
        <v>0</v>
      </c>
    </row>
    <row r="4564" spans="2:8" s="13" customFormat="1" hidden="1" x14ac:dyDescent="0.15">
      <c r="B4564" s="15">
        <v>136004</v>
      </c>
      <c r="C4564" s="16" t="s">
        <v>1602</v>
      </c>
      <c r="D4564" s="26">
        <v>43738</v>
      </c>
      <c r="E4564" s="16" t="s">
        <v>2562</v>
      </c>
      <c r="F4564" s="66">
        <v>0</v>
      </c>
      <c r="G4564" s="17"/>
      <c r="H4564" s="18">
        <f t="shared" si="70"/>
        <v>0</v>
      </c>
    </row>
    <row r="4565" spans="2:8" s="13" customFormat="1" hidden="1" x14ac:dyDescent="0.15">
      <c r="B4565" s="15">
        <v>136005</v>
      </c>
      <c r="C4565" s="16" t="s">
        <v>1603</v>
      </c>
      <c r="D4565" s="26">
        <v>43738</v>
      </c>
      <c r="E4565" s="16" t="s">
        <v>2562</v>
      </c>
      <c r="F4565" s="66">
        <v>0</v>
      </c>
      <c r="G4565" s="17"/>
      <c r="H4565" s="18">
        <f t="shared" si="70"/>
        <v>0</v>
      </c>
    </row>
    <row r="4566" spans="2:8" s="13" customFormat="1" hidden="1" x14ac:dyDescent="0.15">
      <c r="B4566" s="15">
        <v>136006</v>
      </c>
      <c r="C4566" s="16" t="s">
        <v>1604</v>
      </c>
      <c r="D4566" s="26">
        <v>43738</v>
      </c>
      <c r="E4566" s="16" t="s">
        <v>2562</v>
      </c>
      <c r="F4566" s="66">
        <v>0</v>
      </c>
      <c r="G4566" s="17"/>
      <c r="H4566" s="18">
        <f t="shared" si="70"/>
        <v>0</v>
      </c>
    </row>
    <row r="4567" spans="2:8" s="13" customFormat="1" hidden="1" x14ac:dyDescent="0.15">
      <c r="B4567" s="15">
        <v>136007</v>
      </c>
      <c r="C4567" s="16" t="s">
        <v>1605</v>
      </c>
      <c r="D4567" s="26">
        <v>43738</v>
      </c>
      <c r="E4567" s="16" t="s">
        <v>2562</v>
      </c>
      <c r="F4567" s="66">
        <v>0</v>
      </c>
      <c r="G4567" s="17"/>
      <c r="H4567" s="18">
        <f t="shared" si="70"/>
        <v>0</v>
      </c>
    </row>
    <row r="4568" spans="2:8" s="13" customFormat="1" hidden="1" x14ac:dyDescent="0.15">
      <c r="B4568" s="15">
        <v>136008</v>
      </c>
      <c r="C4568" s="16" t="s">
        <v>1606</v>
      </c>
      <c r="D4568" s="26">
        <v>43738</v>
      </c>
      <c r="E4568" s="16" t="s">
        <v>2562</v>
      </c>
      <c r="F4568" s="66">
        <v>0</v>
      </c>
      <c r="G4568" s="17"/>
      <c r="H4568" s="18">
        <f t="shared" si="70"/>
        <v>0</v>
      </c>
    </row>
    <row r="4569" spans="2:8" s="13" customFormat="1" hidden="1" x14ac:dyDescent="0.15">
      <c r="B4569" s="15">
        <v>136009</v>
      </c>
      <c r="C4569" s="16" t="s">
        <v>1607</v>
      </c>
      <c r="D4569" s="26">
        <v>43738</v>
      </c>
      <c r="E4569" s="16" t="s">
        <v>2562</v>
      </c>
      <c r="F4569" s="66">
        <v>0</v>
      </c>
      <c r="G4569" s="17"/>
      <c r="H4569" s="18">
        <f t="shared" si="70"/>
        <v>0</v>
      </c>
    </row>
    <row r="4570" spans="2:8" s="13" customFormat="1" hidden="1" x14ac:dyDescent="0.15">
      <c r="B4570" s="15">
        <v>136010</v>
      </c>
      <c r="C4570" s="16" t="s">
        <v>1608</v>
      </c>
      <c r="D4570" s="26">
        <v>43738</v>
      </c>
      <c r="E4570" s="16" t="s">
        <v>2562</v>
      </c>
      <c r="F4570" s="66">
        <v>0</v>
      </c>
      <c r="G4570" s="17"/>
      <c r="H4570" s="18">
        <f t="shared" si="70"/>
        <v>0</v>
      </c>
    </row>
    <row r="4571" spans="2:8" s="13" customFormat="1" hidden="1" x14ac:dyDescent="0.15">
      <c r="B4571" s="15">
        <v>136011</v>
      </c>
      <c r="C4571" s="16" t="s">
        <v>1609</v>
      </c>
      <c r="D4571" s="26">
        <v>43738</v>
      </c>
      <c r="E4571" s="16" t="s">
        <v>2562</v>
      </c>
      <c r="F4571" s="66">
        <v>0</v>
      </c>
      <c r="G4571" s="17"/>
      <c r="H4571" s="18">
        <f t="shared" si="70"/>
        <v>0</v>
      </c>
    </row>
    <row r="4572" spans="2:8" s="13" customFormat="1" hidden="1" x14ac:dyDescent="0.15">
      <c r="B4572" s="15">
        <v>136012</v>
      </c>
      <c r="C4572" s="16" t="s">
        <v>1610</v>
      </c>
      <c r="D4572" s="26">
        <v>43738</v>
      </c>
      <c r="E4572" s="16" t="s">
        <v>2562</v>
      </c>
      <c r="F4572" s="66">
        <v>0</v>
      </c>
      <c r="G4572" s="17"/>
      <c r="H4572" s="18">
        <f t="shared" si="70"/>
        <v>0</v>
      </c>
    </row>
    <row r="4573" spans="2:8" s="13" customFormat="1" hidden="1" x14ac:dyDescent="0.15">
      <c r="B4573" s="15">
        <v>136013</v>
      </c>
      <c r="C4573" s="16" t="s">
        <v>1611</v>
      </c>
      <c r="D4573" s="26">
        <v>43738</v>
      </c>
      <c r="E4573" s="16" t="s">
        <v>2562</v>
      </c>
      <c r="F4573" s="66">
        <v>0</v>
      </c>
      <c r="G4573" s="17"/>
      <c r="H4573" s="18">
        <f t="shared" si="70"/>
        <v>0</v>
      </c>
    </row>
    <row r="4574" spans="2:8" s="13" customFormat="1" hidden="1" x14ac:dyDescent="0.15">
      <c r="B4574" s="15">
        <v>136014</v>
      </c>
      <c r="C4574" s="16" t="s">
        <v>1612</v>
      </c>
      <c r="D4574" s="26">
        <v>43738</v>
      </c>
      <c r="E4574" s="16" t="s">
        <v>2562</v>
      </c>
      <c r="F4574" s="66">
        <v>0</v>
      </c>
      <c r="G4574" s="17"/>
      <c r="H4574" s="18">
        <f t="shared" si="70"/>
        <v>0</v>
      </c>
    </row>
    <row r="4575" spans="2:8" s="13" customFormat="1" hidden="1" x14ac:dyDescent="0.15">
      <c r="B4575" s="15">
        <v>136015</v>
      </c>
      <c r="C4575" s="16" t="s">
        <v>1613</v>
      </c>
      <c r="D4575" s="26">
        <v>43738</v>
      </c>
      <c r="E4575" s="16" t="s">
        <v>2562</v>
      </c>
      <c r="F4575" s="66">
        <v>10030000</v>
      </c>
      <c r="G4575" s="17"/>
      <c r="H4575" s="18">
        <f t="shared" si="70"/>
        <v>10030000</v>
      </c>
    </row>
    <row r="4576" spans="2:8" s="13" customFormat="1" hidden="1" x14ac:dyDescent="0.15">
      <c r="B4576" s="15">
        <v>136016</v>
      </c>
      <c r="C4576" s="16" t="s">
        <v>1614</v>
      </c>
      <c r="D4576" s="26">
        <v>43738</v>
      </c>
      <c r="E4576" s="16" t="s">
        <v>2562</v>
      </c>
      <c r="F4576" s="66">
        <v>0</v>
      </c>
      <c r="G4576" s="17"/>
      <c r="H4576" s="18">
        <f t="shared" ref="H4576:H4639" si="71">F4576+G4576</f>
        <v>0</v>
      </c>
    </row>
    <row r="4577" spans="2:8" s="13" customFormat="1" hidden="1" x14ac:dyDescent="0.15">
      <c r="B4577" s="15">
        <v>136017</v>
      </c>
      <c r="C4577" s="16" t="s">
        <v>1615</v>
      </c>
      <c r="D4577" s="26">
        <v>43738</v>
      </c>
      <c r="E4577" s="16" t="s">
        <v>2562</v>
      </c>
      <c r="F4577" s="66">
        <v>5015000</v>
      </c>
      <c r="G4577" s="17"/>
      <c r="H4577" s="18">
        <f t="shared" si="71"/>
        <v>5015000</v>
      </c>
    </row>
    <row r="4578" spans="2:8" s="13" customFormat="1" hidden="1" x14ac:dyDescent="0.15">
      <c r="B4578" s="15">
        <v>136018</v>
      </c>
      <c r="C4578" s="16" t="s">
        <v>1616</v>
      </c>
      <c r="D4578" s="26">
        <v>43738</v>
      </c>
      <c r="E4578" s="16" t="s">
        <v>2562</v>
      </c>
      <c r="F4578" s="66">
        <v>0</v>
      </c>
      <c r="G4578" s="17"/>
      <c r="H4578" s="18">
        <f t="shared" si="71"/>
        <v>0</v>
      </c>
    </row>
    <row r="4579" spans="2:8" s="13" customFormat="1" hidden="1" x14ac:dyDescent="0.15">
      <c r="B4579" s="15">
        <v>136019</v>
      </c>
      <c r="C4579" s="16" t="s">
        <v>1617</v>
      </c>
      <c r="D4579" s="26">
        <v>43738</v>
      </c>
      <c r="E4579" s="16" t="s">
        <v>2562</v>
      </c>
      <c r="F4579" s="66">
        <v>0</v>
      </c>
      <c r="G4579" s="17"/>
      <c r="H4579" s="18">
        <f t="shared" si="71"/>
        <v>0</v>
      </c>
    </row>
    <row r="4580" spans="2:8" s="13" customFormat="1" hidden="1" x14ac:dyDescent="0.15">
      <c r="B4580" s="15">
        <v>136020</v>
      </c>
      <c r="C4580" s="16" t="s">
        <v>1618</v>
      </c>
      <c r="D4580" s="26">
        <v>43738</v>
      </c>
      <c r="E4580" s="16" t="s">
        <v>2562</v>
      </c>
      <c r="F4580" s="66">
        <v>0</v>
      </c>
      <c r="G4580" s="17"/>
      <c r="H4580" s="18">
        <f t="shared" si="71"/>
        <v>0</v>
      </c>
    </row>
    <row r="4581" spans="2:8" s="13" customFormat="1" hidden="1" x14ac:dyDescent="0.15">
      <c r="B4581" s="15">
        <v>136021</v>
      </c>
      <c r="C4581" s="16" t="s">
        <v>1619</v>
      </c>
      <c r="D4581" s="26">
        <v>43738</v>
      </c>
      <c r="E4581" s="16" t="s">
        <v>2562</v>
      </c>
      <c r="F4581" s="66">
        <v>0</v>
      </c>
      <c r="G4581" s="17"/>
      <c r="H4581" s="18">
        <f t="shared" si="71"/>
        <v>0</v>
      </c>
    </row>
    <row r="4582" spans="2:8" s="13" customFormat="1" hidden="1" x14ac:dyDescent="0.15">
      <c r="B4582" s="15">
        <v>136022</v>
      </c>
      <c r="C4582" s="16" t="s">
        <v>1620</v>
      </c>
      <c r="D4582" s="26">
        <v>43738</v>
      </c>
      <c r="E4582" s="16" t="s">
        <v>2562</v>
      </c>
      <c r="F4582" s="66">
        <v>0</v>
      </c>
      <c r="G4582" s="17"/>
      <c r="H4582" s="18">
        <f t="shared" si="71"/>
        <v>0</v>
      </c>
    </row>
    <row r="4583" spans="2:8" s="13" customFormat="1" hidden="1" x14ac:dyDescent="0.15">
      <c r="B4583" s="15">
        <v>136023</v>
      </c>
      <c r="C4583" s="16" t="s">
        <v>1621</v>
      </c>
      <c r="D4583" s="26">
        <v>43738</v>
      </c>
      <c r="E4583" s="16" t="s">
        <v>2562</v>
      </c>
      <c r="F4583" s="66">
        <v>0</v>
      </c>
      <c r="G4583" s="17"/>
      <c r="H4583" s="18">
        <f t="shared" si="71"/>
        <v>0</v>
      </c>
    </row>
    <row r="4584" spans="2:8" s="13" customFormat="1" hidden="1" x14ac:dyDescent="0.15">
      <c r="B4584" s="15">
        <v>136024</v>
      </c>
      <c r="C4584" s="16" t="s">
        <v>1622</v>
      </c>
      <c r="D4584" s="26">
        <v>43738</v>
      </c>
      <c r="E4584" s="16" t="s">
        <v>2562</v>
      </c>
      <c r="F4584" s="66">
        <v>0</v>
      </c>
      <c r="G4584" s="17"/>
      <c r="H4584" s="18">
        <f t="shared" si="71"/>
        <v>0</v>
      </c>
    </row>
    <row r="4585" spans="2:8" s="13" customFormat="1" hidden="1" x14ac:dyDescent="0.15">
      <c r="B4585" s="15">
        <v>136025</v>
      </c>
      <c r="C4585" s="16" t="s">
        <v>1623</v>
      </c>
      <c r="D4585" s="26">
        <v>43738</v>
      </c>
      <c r="E4585" s="16" t="s">
        <v>2562</v>
      </c>
      <c r="F4585" s="66">
        <v>0</v>
      </c>
      <c r="G4585" s="17"/>
      <c r="H4585" s="18">
        <f t="shared" si="71"/>
        <v>0</v>
      </c>
    </row>
    <row r="4586" spans="2:8" s="13" customFormat="1" hidden="1" x14ac:dyDescent="0.15">
      <c r="B4586" s="15">
        <v>136026</v>
      </c>
      <c r="C4586" s="16" t="s">
        <v>1624</v>
      </c>
      <c r="D4586" s="26">
        <v>43738</v>
      </c>
      <c r="E4586" s="16" t="s">
        <v>2562</v>
      </c>
      <c r="F4586" s="66">
        <v>0</v>
      </c>
      <c r="G4586" s="17"/>
      <c r="H4586" s="18">
        <f t="shared" si="71"/>
        <v>0</v>
      </c>
    </row>
    <row r="4587" spans="2:8" s="13" customFormat="1" hidden="1" x14ac:dyDescent="0.15">
      <c r="B4587" s="15">
        <v>136027</v>
      </c>
      <c r="C4587" s="16" t="s">
        <v>1625</v>
      </c>
      <c r="D4587" s="26">
        <v>43738</v>
      </c>
      <c r="E4587" s="16" t="s">
        <v>2562</v>
      </c>
      <c r="F4587" s="66">
        <v>0</v>
      </c>
      <c r="G4587" s="17"/>
      <c r="H4587" s="18">
        <f t="shared" si="71"/>
        <v>0</v>
      </c>
    </row>
    <row r="4588" spans="2:8" s="13" customFormat="1" hidden="1" x14ac:dyDescent="0.15">
      <c r="B4588" s="15">
        <v>136028</v>
      </c>
      <c r="C4588" s="16" t="s">
        <v>1626</v>
      </c>
      <c r="D4588" s="26">
        <v>43738</v>
      </c>
      <c r="E4588" s="16" t="s">
        <v>2562</v>
      </c>
      <c r="F4588" s="66">
        <v>0</v>
      </c>
      <c r="G4588" s="17"/>
      <c r="H4588" s="18">
        <f t="shared" si="71"/>
        <v>0</v>
      </c>
    </row>
    <row r="4589" spans="2:8" s="13" customFormat="1" hidden="1" x14ac:dyDescent="0.15">
      <c r="B4589" s="15">
        <v>136029</v>
      </c>
      <c r="C4589" s="16" t="s">
        <v>1627</v>
      </c>
      <c r="D4589" s="26">
        <v>43738</v>
      </c>
      <c r="E4589" s="16" t="s">
        <v>2562</v>
      </c>
      <c r="F4589" s="66">
        <v>0</v>
      </c>
      <c r="G4589" s="17"/>
      <c r="H4589" s="18">
        <f t="shared" si="71"/>
        <v>0</v>
      </c>
    </row>
    <row r="4590" spans="2:8" s="13" customFormat="1" hidden="1" x14ac:dyDescent="0.15">
      <c r="B4590" s="15">
        <v>136030</v>
      </c>
      <c r="C4590" s="16" t="s">
        <v>1628</v>
      </c>
      <c r="D4590" s="26">
        <v>43738</v>
      </c>
      <c r="E4590" s="16" t="s">
        <v>2562</v>
      </c>
      <c r="F4590" s="66">
        <v>0</v>
      </c>
      <c r="G4590" s="17"/>
      <c r="H4590" s="18">
        <f t="shared" si="71"/>
        <v>0</v>
      </c>
    </row>
    <row r="4591" spans="2:8" s="13" customFormat="1" hidden="1" x14ac:dyDescent="0.15">
      <c r="B4591" s="15">
        <v>136031</v>
      </c>
      <c r="C4591" s="16" t="s">
        <v>1629</v>
      </c>
      <c r="D4591" s="26">
        <v>43738</v>
      </c>
      <c r="E4591" s="16" t="s">
        <v>2562</v>
      </c>
      <c r="F4591" s="66">
        <v>0</v>
      </c>
      <c r="G4591" s="17"/>
      <c r="H4591" s="18">
        <f t="shared" si="71"/>
        <v>0</v>
      </c>
    </row>
    <row r="4592" spans="2:8" s="13" customFormat="1" hidden="1" x14ac:dyDescent="0.15">
      <c r="B4592" s="15">
        <v>136032</v>
      </c>
      <c r="C4592" s="16" t="s">
        <v>1630</v>
      </c>
      <c r="D4592" s="26">
        <v>43738</v>
      </c>
      <c r="E4592" s="16" t="s">
        <v>2562</v>
      </c>
      <c r="F4592" s="66">
        <v>0</v>
      </c>
      <c r="G4592" s="17"/>
      <c r="H4592" s="18">
        <f t="shared" si="71"/>
        <v>0</v>
      </c>
    </row>
    <row r="4593" spans="2:8" s="13" customFormat="1" hidden="1" x14ac:dyDescent="0.15">
      <c r="B4593" s="15">
        <v>136033</v>
      </c>
      <c r="C4593" s="16" t="s">
        <v>1631</v>
      </c>
      <c r="D4593" s="26">
        <v>43738</v>
      </c>
      <c r="E4593" s="16" t="s">
        <v>2562</v>
      </c>
      <c r="F4593" s="66">
        <v>0</v>
      </c>
      <c r="G4593" s="17"/>
      <c r="H4593" s="18">
        <f t="shared" si="71"/>
        <v>0</v>
      </c>
    </row>
    <row r="4594" spans="2:8" s="13" customFormat="1" hidden="1" x14ac:dyDescent="0.15">
      <c r="B4594" s="15">
        <v>136034</v>
      </c>
      <c r="C4594" s="16" t="s">
        <v>1632</v>
      </c>
      <c r="D4594" s="26">
        <v>43738</v>
      </c>
      <c r="E4594" s="16" t="s">
        <v>2562</v>
      </c>
      <c r="F4594" s="66">
        <v>0</v>
      </c>
      <c r="G4594" s="17"/>
      <c r="H4594" s="18">
        <f t="shared" si="71"/>
        <v>0</v>
      </c>
    </row>
    <row r="4595" spans="2:8" s="13" customFormat="1" hidden="1" x14ac:dyDescent="0.15">
      <c r="B4595" s="15">
        <v>136035</v>
      </c>
      <c r="C4595" s="16" t="s">
        <v>1633</v>
      </c>
      <c r="D4595" s="26">
        <v>43738</v>
      </c>
      <c r="E4595" s="16" t="s">
        <v>2562</v>
      </c>
      <c r="F4595" s="66">
        <v>0</v>
      </c>
      <c r="G4595" s="17"/>
      <c r="H4595" s="18">
        <f t="shared" si="71"/>
        <v>0</v>
      </c>
    </row>
    <row r="4596" spans="2:8" s="13" customFormat="1" hidden="1" x14ac:dyDescent="0.15">
      <c r="B4596" s="15">
        <v>136036</v>
      </c>
      <c r="C4596" s="16" t="s">
        <v>1634</v>
      </c>
      <c r="D4596" s="26">
        <v>43738</v>
      </c>
      <c r="E4596" s="16" t="s">
        <v>2562</v>
      </c>
      <c r="F4596" s="66">
        <v>0</v>
      </c>
      <c r="G4596" s="17"/>
      <c r="H4596" s="18">
        <f t="shared" si="71"/>
        <v>0</v>
      </c>
    </row>
    <row r="4597" spans="2:8" s="13" customFormat="1" hidden="1" x14ac:dyDescent="0.15">
      <c r="B4597" s="15">
        <v>136037</v>
      </c>
      <c r="C4597" s="16" t="s">
        <v>1635</v>
      </c>
      <c r="D4597" s="26">
        <v>43738</v>
      </c>
      <c r="E4597" s="16" t="s">
        <v>2562</v>
      </c>
      <c r="F4597" s="66">
        <v>0</v>
      </c>
      <c r="G4597" s="17"/>
      <c r="H4597" s="18">
        <f t="shared" si="71"/>
        <v>0</v>
      </c>
    </row>
    <row r="4598" spans="2:8" s="13" customFormat="1" hidden="1" x14ac:dyDescent="0.15">
      <c r="B4598" s="15">
        <v>136038</v>
      </c>
      <c r="C4598" s="16" t="s">
        <v>1636</v>
      </c>
      <c r="D4598" s="26">
        <v>43738</v>
      </c>
      <c r="E4598" s="16" t="s">
        <v>2562</v>
      </c>
      <c r="F4598" s="66">
        <v>0</v>
      </c>
      <c r="G4598" s="17"/>
      <c r="H4598" s="18">
        <f t="shared" si="71"/>
        <v>0</v>
      </c>
    </row>
    <row r="4599" spans="2:8" s="13" customFormat="1" hidden="1" x14ac:dyDescent="0.15">
      <c r="B4599" s="15">
        <v>136039</v>
      </c>
      <c r="C4599" s="16" t="s">
        <v>1637</v>
      </c>
      <c r="D4599" s="26">
        <v>43738</v>
      </c>
      <c r="E4599" s="16" t="s">
        <v>2562</v>
      </c>
      <c r="F4599" s="66">
        <v>0</v>
      </c>
      <c r="G4599" s="17"/>
      <c r="H4599" s="18">
        <f t="shared" si="71"/>
        <v>0</v>
      </c>
    </row>
    <row r="4600" spans="2:8" s="13" customFormat="1" hidden="1" x14ac:dyDescent="0.15">
      <c r="B4600" s="15">
        <v>136040</v>
      </c>
      <c r="C4600" s="16" t="s">
        <v>1638</v>
      </c>
      <c r="D4600" s="26">
        <v>43738</v>
      </c>
      <c r="E4600" s="16" t="s">
        <v>2562</v>
      </c>
      <c r="F4600" s="66">
        <v>0</v>
      </c>
      <c r="G4600" s="17"/>
      <c r="H4600" s="18">
        <f t="shared" si="71"/>
        <v>0</v>
      </c>
    </row>
    <row r="4601" spans="2:8" s="13" customFormat="1" hidden="1" x14ac:dyDescent="0.15">
      <c r="B4601" s="15">
        <v>136041</v>
      </c>
      <c r="C4601" s="16" t="s">
        <v>1639</v>
      </c>
      <c r="D4601" s="26">
        <v>43738</v>
      </c>
      <c r="E4601" s="16" t="s">
        <v>2562</v>
      </c>
      <c r="F4601" s="66">
        <v>0</v>
      </c>
      <c r="G4601" s="17"/>
      <c r="H4601" s="18">
        <f t="shared" si="71"/>
        <v>0</v>
      </c>
    </row>
    <row r="4602" spans="2:8" s="13" customFormat="1" hidden="1" x14ac:dyDescent="0.15">
      <c r="B4602" s="15">
        <v>136042</v>
      </c>
      <c r="C4602" s="16" t="s">
        <v>1640</v>
      </c>
      <c r="D4602" s="26">
        <v>43738</v>
      </c>
      <c r="E4602" s="16" t="s">
        <v>2562</v>
      </c>
      <c r="F4602" s="66">
        <v>117862500</v>
      </c>
      <c r="G4602" s="17"/>
      <c r="H4602" s="18">
        <f t="shared" si="71"/>
        <v>117862500</v>
      </c>
    </row>
    <row r="4603" spans="2:8" s="13" customFormat="1" hidden="1" x14ac:dyDescent="0.15">
      <c r="B4603" s="15">
        <v>136043</v>
      </c>
      <c r="C4603" s="16" t="s">
        <v>1641</v>
      </c>
      <c r="D4603" s="26">
        <v>43738</v>
      </c>
      <c r="E4603" s="16" t="s">
        <v>2562</v>
      </c>
      <c r="F4603" s="66">
        <v>0</v>
      </c>
      <c r="G4603" s="17"/>
      <c r="H4603" s="18">
        <f t="shared" si="71"/>
        <v>0</v>
      </c>
    </row>
    <row r="4604" spans="2:8" s="13" customFormat="1" hidden="1" x14ac:dyDescent="0.15">
      <c r="B4604" s="15">
        <v>136044</v>
      </c>
      <c r="C4604" s="16" t="s">
        <v>1642</v>
      </c>
      <c r="D4604" s="26">
        <v>43738</v>
      </c>
      <c r="E4604" s="16" t="s">
        <v>2562</v>
      </c>
      <c r="F4604" s="66">
        <v>0</v>
      </c>
      <c r="G4604" s="17"/>
      <c r="H4604" s="18">
        <f t="shared" si="71"/>
        <v>0</v>
      </c>
    </row>
    <row r="4605" spans="2:8" s="13" customFormat="1" hidden="1" x14ac:dyDescent="0.15">
      <c r="B4605" s="15">
        <v>136045</v>
      </c>
      <c r="C4605" s="16" t="s">
        <v>1643</v>
      </c>
      <c r="D4605" s="26">
        <v>43738</v>
      </c>
      <c r="E4605" s="16" t="s">
        <v>2562</v>
      </c>
      <c r="F4605" s="66">
        <v>116812500</v>
      </c>
      <c r="G4605" s="17"/>
      <c r="H4605" s="18">
        <f t="shared" si="71"/>
        <v>116812500</v>
      </c>
    </row>
    <row r="4606" spans="2:8" s="13" customFormat="1" hidden="1" x14ac:dyDescent="0.15">
      <c r="B4606" s="15">
        <v>136046</v>
      </c>
      <c r="C4606" s="16" t="s">
        <v>1644</v>
      </c>
      <c r="D4606" s="26">
        <v>43738</v>
      </c>
      <c r="E4606" s="16" t="s">
        <v>2562</v>
      </c>
      <c r="F4606" s="66">
        <v>0</v>
      </c>
      <c r="G4606" s="17"/>
      <c r="H4606" s="18">
        <f t="shared" si="71"/>
        <v>0</v>
      </c>
    </row>
    <row r="4607" spans="2:8" s="13" customFormat="1" hidden="1" x14ac:dyDescent="0.15">
      <c r="B4607" s="15">
        <v>136047</v>
      </c>
      <c r="C4607" s="16" t="s">
        <v>1645</v>
      </c>
      <c r="D4607" s="26">
        <v>43738</v>
      </c>
      <c r="E4607" s="16" t="s">
        <v>2562</v>
      </c>
      <c r="F4607" s="66">
        <v>0</v>
      </c>
      <c r="G4607" s="17"/>
      <c r="H4607" s="18">
        <f t="shared" si="71"/>
        <v>0</v>
      </c>
    </row>
    <row r="4608" spans="2:8" s="13" customFormat="1" hidden="1" x14ac:dyDescent="0.15">
      <c r="B4608" s="15">
        <v>136048</v>
      </c>
      <c r="C4608" s="16" t="s">
        <v>1646</v>
      </c>
      <c r="D4608" s="26">
        <v>43738</v>
      </c>
      <c r="E4608" s="16" t="s">
        <v>2562</v>
      </c>
      <c r="F4608" s="66">
        <v>0</v>
      </c>
      <c r="G4608" s="17"/>
      <c r="H4608" s="18">
        <f t="shared" si="71"/>
        <v>0</v>
      </c>
    </row>
    <row r="4609" spans="2:8" s="13" customFormat="1" hidden="1" x14ac:dyDescent="0.15">
      <c r="B4609" s="15">
        <v>136049</v>
      </c>
      <c r="C4609" s="16" t="s">
        <v>1647</v>
      </c>
      <c r="D4609" s="26">
        <v>43738</v>
      </c>
      <c r="E4609" s="16" t="s">
        <v>2562</v>
      </c>
      <c r="F4609" s="66">
        <v>0</v>
      </c>
      <c r="G4609" s="17"/>
      <c r="H4609" s="18">
        <f t="shared" si="71"/>
        <v>0</v>
      </c>
    </row>
    <row r="4610" spans="2:8" s="13" customFormat="1" hidden="1" x14ac:dyDescent="0.15">
      <c r="B4610" s="15">
        <v>136050</v>
      </c>
      <c r="C4610" s="16" t="s">
        <v>1648</v>
      </c>
      <c r="D4610" s="26">
        <v>43738</v>
      </c>
      <c r="E4610" s="16" t="s">
        <v>2562</v>
      </c>
      <c r="F4610" s="66">
        <v>120750000</v>
      </c>
      <c r="G4610" s="17"/>
      <c r="H4610" s="18">
        <f t="shared" si="71"/>
        <v>120750000</v>
      </c>
    </row>
    <row r="4611" spans="2:8" s="13" customFormat="1" hidden="1" x14ac:dyDescent="0.15">
      <c r="B4611" s="15">
        <v>136051</v>
      </c>
      <c r="C4611" s="16" t="s">
        <v>1649</v>
      </c>
      <c r="D4611" s="26">
        <v>43738</v>
      </c>
      <c r="E4611" s="16" t="s">
        <v>2562</v>
      </c>
      <c r="F4611" s="66">
        <v>0</v>
      </c>
      <c r="G4611" s="17"/>
      <c r="H4611" s="18">
        <f t="shared" si="71"/>
        <v>0</v>
      </c>
    </row>
    <row r="4612" spans="2:8" s="13" customFormat="1" hidden="1" x14ac:dyDescent="0.15">
      <c r="B4612" s="15">
        <v>136052</v>
      </c>
      <c r="C4612" s="16" t="s">
        <v>1650</v>
      </c>
      <c r="D4612" s="26">
        <v>43738</v>
      </c>
      <c r="E4612" s="16" t="s">
        <v>2562</v>
      </c>
      <c r="F4612" s="66">
        <v>0</v>
      </c>
      <c r="G4612" s="17"/>
      <c r="H4612" s="18">
        <f t="shared" si="71"/>
        <v>0</v>
      </c>
    </row>
    <row r="4613" spans="2:8" s="13" customFormat="1" hidden="1" x14ac:dyDescent="0.15">
      <c r="B4613" s="15">
        <v>136053</v>
      </c>
      <c r="C4613" s="16" t="s">
        <v>1651</v>
      </c>
      <c r="D4613" s="26">
        <v>43738</v>
      </c>
      <c r="E4613" s="16" t="s">
        <v>2562</v>
      </c>
      <c r="F4613" s="66">
        <v>0</v>
      </c>
      <c r="G4613" s="17"/>
      <c r="H4613" s="18">
        <f t="shared" si="71"/>
        <v>0</v>
      </c>
    </row>
    <row r="4614" spans="2:8" s="13" customFormat="1" hidden="1" x14ac:dyDescent="0.15">
      <c r="B4614" s="15">
        <v>136054</v>
      </c>
      <c r="C4614" s="16" t="s">
        <v>1652</v>
      </c>
      <c r="D4614" s="26">
        <v>43738</v>
      </c>
      <c r="E4614" s="16" t="s">
        <v>2562</v>
      </c>
      <c r="F4614" s="66">
        <v>0</v>
      </c>
      <c r="G4614" s="17"/>
      <c r="H4614" s="18">
        <f t="shared" si="71"/>
        <v>0</v>
      </c>
    </row>
    <row r="4615" spans="2:8" s="13" customFormat="1" hidden="1" x14ac:dyDescent="0.15">
      <c r="B4615" s="15">
        <v>136055</v>
      </c>
      <c r="C4615" s="16" t="s">
        <v>1653</v>
      </c>
      <c r="D4615" s="26">
        <v>43738</v>
      </c>
      <c r="E4615" s="16" t="s">
        <v>2562</v>
      </c>
      <c r="F4615" s="66">
        <v>0</v>
      </c>
      <c r="G4615" s="17"/>
      <c r="H4615" s="18">
        <f t="shared" si="71"/>
        <v>0</v>
      </c>
    </row>
    <row r="4616" spans="2:8" s="13" customFormat="1" hidden="1" x14ac:dyDescent="0.15">
      <c r="B4616" s="15">
        <v>136056</v>
      </c>
      <c r="C4616" s="16" t="s">
        <v>1654</v>
      </c>
      <c r="D4616" s="26">
        <v>43738</v>
      </c>
      <c r="E4616" s="16" t="s">
        <v>2562</v>
      </c>
      <c r="F4616" s="66">
        <v>0</v>
      </c>
      <c r="G4616" s="17"/>
      <c r="H4616" s="18">
        <f t="shared" si="71"/>
        <v>0</v>
      </c>
    </row>
    <row r="4617" spans="2:8" s="13" customFormat="1" hidden="1" x14ac:dyDescent="0.15">
      <c r="B4617" s="15">
        <v>136057</v>
      </c>
      <c r="C4617" s="16" t="s">
        <v>1655</v>
      </c>
      <c r="D4617" s="26">
        <v>43738</v>
      </c>
      <c r="E4617" s="16" t="s">
        <v>2562</v>
      </c>
      <c r="F4617" s="66">
        <v>0</v>
      </c>
      <c r="G4617" s="17"/>
      <c r="H4617" s="18">
        <f t="shared" si="71"/>
        <v>0</v>
      </c>
    </row>
    <row r="4618" spans="2:8" s="13" customFormat="1" hidden="1" x14ac:dyDescent="0.15">
      <c r="B4618" s="15">
        <v>136058</v>
      </c>
      <c r="C4618" s="16" t="s">
        <v>1656</v>
      </c>
      <c r="D4618" s="26">
        <v>43738</v>
      </c>
      <c r="E4618" s="16" t="s">
        <v>2562</v>
      </c>
      <c r="F4618" s="66">
        <v>0</v>
      </c>
      <c r="G4618" s="17"/>
      <c r="H4618" s="18">
        <f t="shared" si="71"/>
        <v>0</v>
      </c>
    </row>
    <row r="4619" spans="2:8" s="13" customFormat="1" hidden="1" x14ac:dyDescent="0.15">
      <c r="B4619" s="15">
        <v>136059</v>
      </c>
      <c r="C4619" s="16" t="s">
        <v>1657</v>
      </c>
      <c r="D4619" s="26">
        <v>43738</v>
      </c>
      <c r="E4619" s="16" t="s">
        <v>2562</v>
      </c>
      <c r="F4619" s="66">
        <v>0</v>
      </c>
      <c r="G4619" s="17"/>
      <c r="H4619" s="18">
        <f t="shared" si="71"/>
        <v>0</v>
      </c>
    </row>
    <row r="4620" spans="2:8" s="13" customFormat="1" hidden="1" x14ac:dyDescent="0.15">
      <c r="B4620" s="15">
        <v>136060</v>
      </c>
      <c r="C4620" s="16" t="s">
        <v>1658</v>
      </c>
      <c r="D4620" s="26">
        <v>43738</v>
      </c>
      <c r="E4620" s="16" t="s">
        <v>2562</v>
      </c>
      <c r="F4620" s="66">
        <v>0</v>
      </c>
      <c r="G4620" s="17"/>
      <c r="H4620" s="18">
        <f t="shared" si="71"/>
        <v>0</v>
      </c>
    </row>
    <row r="4621" spans="2:8" s="13" customFormat="1" hidden="1" x14ac:dyDescent="0.15">
      <c r="B4621" s="15">
        <v>136061</v>
      </c>
      <c r="C4621" s="16" t="s">
        <v>1659</v>
      </c>
      <c r="D4621" s="26">
        <v>43738</v>
      </c>
      <c r="E4621" s="16" t="s">
        <v>2562</v>
      </c>
      <c r="F4621" s="66">
        <v>0</v>
      </c>
      <c r="G4621" s="17"/>
      <c r="H4621" s="18">
        <f t="shared" si="71"/>
        <v>0</v>
      </c>
    </row>
    <row r="4622" spans="2:8" s="13" customFormat="1" hidden="1" x14ac:dyDescent="0.15">
      <c r="B4622" s="15">
        <v>136062</v>
      </c>
      <c r="C4622" s="16" t="s">
        <v>1660</v>
      </c>
      <c r="D4622" s="26">
        <v>43738</v>
      </c>
      <c r="E4622" s="16" t="s">
        <v>2562</v>
      </c>
      <c r="F4622" s="66">
        <v>0</v>
      </c>
      <c r="G4622" s="17"/>
      <c r="H4622" s="18">
        <f t="shared" si="71"/>
        <v>0</v>
      </c>
    </row>
    <row r="4623" spans="2:8" s="13" customFormat="1" hidden="1" x14ac:dyDescent="0.15">
      <c r="B4623" s="15">
        <v>136063</v>
      </c>
      <c r="C4623" s="16" t="s">
        <v>1661</v>
      </c>
      <c r="D4623" s="26">
        <v>43738</v>
      </c>
      <c r="E4623" s="16" t="s">
        <v>2562</v>
      </c>
      <c r="F4623" s="66">
        <v>0</v>
      </c>
      <c r="G4623" s="17"/>
      <c r="H4623" s="18">
        <f t="shared" si="71"/>
        <v>0</v>
      </c>
    </row>
    <row r="4624" spans="2:8" s="13" customFormat="1" hidden="1" x14ac:dyDescent="0.15">
      <c r="B4624" s="15">
        <v>136064</v>
      </c>
      <c r="C4624" s="16" t="s">
        <v>1662</v>
      </c>
      <c r="D4624" s="26">
        <v>43738</v>
      </c>
      <c r="E4624" s="16" t="s">
        <v>2562</v>
      </c>
      <c r="F4624" s="66">
        <v>0</v>
      </c>
      <c r="G4624" s="17"/>
      <c r="H4624" s="18">
        <f t="shared" si="71"/>
        <v>0</v>
      </c>
    </row>
    <row r="4625" spans="2:8" s="13" customFormat="1" hidden="1" x14ac:dyDescent="0.15">
      <c r="B4625" s="15">
        <v>136065</v>
      </c>
      <c r="C4625" s="16" t="s">
        <v>1663</v>
      </c>
      <c r="D4625" s="26">
        <v>43738</v>
      </c>
      <c r="E4625" s="16" t="s">
        <v>2562</v>
      </c>
      <c r="F4625" s="66">
        <v>0</v>
      </c>
      <c r="G4625" s="17"/>
      <c r="H4625" s="18">
        <f t="shared" si="71"/>
        <v>0</v>
      </c>
    </row>
    <row r="4626" spans="2:8" s="13" customFormat="1" hidden="1" x14ac:dyDescent="0.15">
      <c r="B4626" s="15">
        <v>136066</v>
      </c>
      <c r="C4626" s="16" t="s">
        <v>1664</v>
      </c>
      <c r="D4626" s="26">
        <v>43738</v>
      </c>
      <c r="E4626" s="16" t="s">
        <v>2562</v>
      </c>
      <c r="F4626" s="66">
        <v>0</v>
      </c>
      <c r="G4626" s="17"/>
      <c r="H4626" s="18">
        <f t="shared" si="71"/>
        <v>0</v>
      </c>
    </row>
    <row r="4627" spans="2:8" s="13" customFormat="1" hidden="1" x14ac:dyDescent="0.15">
      <c r="B4627" s="15">
        <v>136067</v>
      </c>
      <c r="C4627" s="16" t="s">
        <v>1665</v>
      </c>
      <c r="D4627" s="26">
        <v>43738</v>
      </c>
      <c r="E4627" s="16" t="s">
        <v>2562</v>
      </c>
      <c r="F4627" s="66">
        <v>0</v>
      </c>
      <c r="G4627" s="17"/>
      <c r="H4627" s="18">
        <f t="shared" si="71"/>
        <v>0</v>
      </c>
    </row>
    <row r="4628" spans="2:8" s="13" customFormat="1" hidden="1" x14ac:dyDescent="0.15">
      <c r="B4628" s="15">
        <v>136068</v>
      </c>
      <c r="C4628" s="16" t="s">
        <v>1666</v>
      </c>
      <c r="D4628" s="26">
        <v>43738</v>
      </c>
      <c r="E4628" s="16" t="s">
        <v>2562</v>
      </c>
      <c r="F4628" s="66">
        <v>0</v>
      </c>
      <c r="G4628" s="17"/>
      <c r="H4628" s="18">
        <f t="shared" si="71"/>
        <v>0</v>
      </c>
    </row>
    <row r="4629" spans="2:8" s="13" customFormat="1" hidden="1" x14ac:dyDescent="0.15">
      <c r="B4629" s="15">
        <v>136069</v>
      </c>
      <c r="C4629" s="16" t="s">
        <v>1667</v>
      </c>
      <c r="D4629" s="26">
        <v>43738</v>
      </c>
      <c r="E4629" s="16" t="s">
        <v>2562</v>
      </c>
      <c r="F4629" s="66">
        <v>15487500</v>
      </c>
      <c r="G4629" s="17"/>
      <c r="H4629" s="18">
        <f t="shared" si="71"/>
        <v>15487500</v>
      </c>
    </row>
    <row r="4630" spans="2:8" s="13" customFormat="1" hidden="1" x14ac:dyDescent="0.15">
      <c r="B4630" s="15">
        <v>136070</v>
      </c>
      <c r="C4630" s="16" t="s">
        <v>1668</v>
      </c>
      <c r="D4630" s="26">
        <v>43738</v>
      </c>
      <c r="E4630" s="16" t="s">
        <v>2562</v>
      </c>
      <c r="F4630" s="66">
        <v>0</v>
      </c>
      <c r="G4630" s="17"/>
      <c r="H4630" s="18">
        <f t="shared" si="71"/>
        <v>0</v>
      </c>
    </row>
    <row r="4631" spans="2:8" s="13" customFormat="1" hidden="1" x14ac:dyDescent="0.15">
      <c r="B4631" s="15">
        <v>136071</v>
      </c>
      <c r="C4631" s="16" t="s">
        <v>1669</v>
      </c>
      <c r="D4631" s="26">
        <v>43738</v>
      </c>
      <c r="E4631" s="16" t="s">
        <v>2562</v>
      </c>
      <c r="F4631" s="66">
        <v>0</v>
      </c>
      <c r="G4631" s="17"/>
      <c r="H4631" s="18">
        <f t="shared" si="71"/>
        <v>0</v>
      </c>
    </row>
    <row r="4632" spans="2:8" s="13" customFormat="1" hidden="1" x14ac:dyDescent="0.15">
      <c r="B4632" s="15">
        <v>136072</v>
      </c>
      <c r="C4632" s="16" t="s">
        <v>1670</v>
      </c>
      <c r="D4632" s="26">
        <v>43738</v>
      </c>
      <c r="E4632" s="16" t="s">
        <v>2562</v>
      </c>
      <c r="F4632" s="66">
        <v>0</v>
      </c>
      <c r="G4632" s="17"/>
      <c r="H4632" s="18">
        <f t="shared" si="71"/>
        <v>0</v>
      </c>
    </row>
    <row r="4633" spans="2:8" s="13" customFormat="1" hidden="1" x14ac:dyDescent="0.15">
      <c r="B4633" s="15">
        <v>136073</v>
      </c>
      <c r="C4633" s="16" t="s">
        <v>1671</v>
      </c>
      <c r="D4633" s="26">
        <v>43738</v>
      </c>
      <c r="E4633" s="16" t="s">
        <v>2562</v>
      </c>
      <c r="F4633" s="66">
        <v>0</v>
      </c>
      <c r="G4633" s="17"/>
      <c r="H4633" s="18">
        <f t="shared" si="71"/>
        <v>0</v>
      </c>
    </row>
    <row r="4634" spans="2:8" s="13" customFormat="1" hidden="1" x14ac:dyDescent="0.15">
      <c r="B4634" s="15">
        <v>136074</v>
      </c>
      <c r="C4634" s="16" t="s">
        <v>1672</v>
      </c>
      <c r="D4634" s="26">
        <v>43738</v>
      </c>
      <c r="E4634" s="16" t="s">
        <v>2562</v>
      </c>
      <c r="F4634" s="66">
        <v>0</v>
      </c>
      <c r="G4634" s="17"/>
      <c r="H4634" s="18">
        <f t="shared" si="71"/>
        <v>0</v>
      </c>
    </row>
    <row r="4635" spans="2:8" s="13" customFormat="1" hidden="1" x14ac:dyDescent="0.15">
      <c r="B4635" s="15">
        <v>136075</v>
      </c>
      <c r="C4635" s="16" t="s">
        <v>1673</v>
      </c>
      <c r="D4635" s="26">
        <v>43738</v>
      </c>
      <c r="E4635" s="16" t="s">
        <v>2562</v>
      </c>
      <c r="F4635" s="66">
        <v>0</v>
      </c>
      <c r="G4635" s="17"/>
      <c r="H4635" s="18">
        <f t="shared" si="71"/>
        <v>0</v>
      </c>
    </row>
    <row r="4636" spans="2:8" s="13" customFormat="1" hidden="1" x14ac:dyDescent="0.15">
      <c r="B4636" s="15">
        <v>136076</v>
      </c>
      <c r="C4636" s="16" t="s">
        <v>1674</v>
      </c>
      <c r="D4636" s="26">
        <v>43738</v>
      </c>
      <c r="E4636" s="16" t="s">
        <v>2562</v>
      </c>
      <c r="F4636" s="66">
        <v>0</v>
      </c>
      <c r="G4636" s="17"/>
      <c r="H4636" s="18">
        <f t="shared" si="71"/>
        <v>0</v>
      </c>
    </row>
    <row r="4637" spans="2:8" s="13" customFormat="1" hidden="1" x14ac:dyDescent="0.15">
      <c r="B4637" s="15">
        <v>136077</v>
      </c>
      <c r="C4637" s="16" t="s">
        <v>1675</v>
      </c>
      <c r="D4637" s="26">
        <v>43738</v>
      </c>
      <c r="E4637" s="16" t="s">
        <v>2562</v>
      </c>
      <c r="F4637" s="66">
        <v>0</v>
      </c>
      <c r="G4637" s="17"/>
      <c r="H4637" s="18">
        <f t="shared" si="71"/>
        <v>0</v>
      </c>
    </row>
    <row r="4638" spans="2:8" s="13" customFormat="1" hidden="1" x14ac:dyDescent="0.15">
      <c r="B4638" s="15">
        <v>136078</v>
      </c>
      <c r="C4638" s="16" t="s">
        <v>1676</v>
      </c>
      <c r="D4638" s="26">
        <v>43738</v>
      </c>
      <c r="E4638" s="16" t="s">
        <v>2562</v>
      </c>
      <c r="F4638" s="66">
        <v>0</v>
      </c>
      <c r="G4638" s="17"/>
      <c r="H4638" s="18">
        <f t="shared" si="71"/>
        <v>0</v>
      </c>
    </row>
    <row r="4639" spans="2:8" s="13" customFormat="1" hidden="1" x14ac:dyDescent="0.15">
      <c r="B4639" s="15">
        <v>136079</v>
      </c>
      <c r="C4639" s="16" t="s">
        <v>1677</v>
      </c>
      <c r="D4639" s="26">
        <v>43738</v>
      </c>
      <c r="E4639" s="16" t="s">
        <v>2562</v>
      </c>
      <c r="F4639" s="66">
        <v>0</v>
      </c>
      <c r="G4639" s="17"/>
      <c r="H4639" s="18">
        <f t="shared" si="71"/>
        <v>0</v>
      </c>
    </row>
    <row r="4640" spans="2:8" s="13" customFormat="1" hidden="1" x14ac:dyDescent="0.15">
      <c r="B4640" s="15">
        <v>136080</v>
      </c>
      <c r="C4640" s="16" t="s">
        <v>1678</v>
      </c>
      <c r="D4640" s="26">
        <v>43738</v>
      </c>
      <c r="E4640" s="16" t="s">
        <v>2562</v>
      </c>
      <c r="F4640" s="66">
        <v>601263</v>
      </c>
      <c r="G4640" s="17"/>
      <c r="H4640" s="18">
        <f t="shared" ref="H4640:H4703" si="72">F4640+G4640</f>
        <v>601263</v>
      </c>
    </row>
    <row r="4641" spans="2:8" s="13" customFormat="1" hidden="1" x14ac:dyDescent="0.15">
      <c r="B4641" s="15">
        <v>136081</v>
      </c>
      <c r="C4641" s="16" t="s">
        <v>1679</v>
      </c>
      <c r="D4641" s="26">
        <v>43738</v>
      </c>
      <c r="E4641" s="16" t="s">
        <v>2562</v>
      </c>
      <c r="F4641" s="66">
        <v>0</v>
      </c>
      <c r="G4641" s="17"/>
      <c r="H4641" s="18">
        <f t="shared" si="72"/>
        <v>0</v>
      </c>
    </row>
    <row r="4642" spans="2:8" s="13" customFormat="1" hidden="1" x14ac:dyDescent="0.15">
      <c r="B4642" s="15">
        <v>136082</v>
      </c>
      <c r="C4642" s="16" t="s">
        <v>1680</v>
      </c>
      <c r="D4642" s="26">
        <v>43738</v>
      </c>
      <c r="E4642" s="16" t="s">
        <v>2562</v>
      </c>
      <c r="F4642" s="66">
        <v>0</v>
      </c>
      <c r="G4642" s="17"/>
      <c r="H4642" s="18">
        <f t="shared" si="72"/>
        <v>0</v>
      </c>
    </row>
    <row r="4643" spans="2:8" s="13" customFormat="1" hidden="1" x14ac:dyDescent="0.15">
      <c r="B4643" s="15">
        <v>136083</v>
      </c>
      <c r="C4643" s="16" t="s">
        <v>1681</v>
      </c>
      <c r="D4643" s="26">
        <v>43738</v>
      </c>
      <c r="E4643" s="16" t="s">
        <v>2562</v>
      </c>
      <c r="F4643" s="66">
        <v>0</v>
      </c>
      <c r="G4643" s="17"/>
      <c r="H4643" s="18">
        <f t="shared" si="72"/>
        <v>0</v>
      </c>
    </row>
    <row r="4644" spans="2:8" s="13" customFormat="1" hidden="1" x14ac:dyDescent="0.15">
      <c r="B4644" s="15">
        <v>136084</v>
      </c>
      <c r="C4644" s="16" t="s">
        <v>1682</v>
      </c>
      <c r="D4644" s="26">
        <v>43738</v>
      </c>
      <c r="E4644" s="16" t="s">
        <v>2562</v>
      </c>
      <c r="F4644" s="66">
        <v>0</v>
      </c>
      <c r="G4644" s="17"/>
      <c r="H4644" s="18">
        <f t="shared" si="72"/>
        <v>0</v>
      </c>
    </row>
    <row r="4645" spans="2:8" s="13" customFormat="1" hidden="1" x14ac:dyDescent="0.15">
      <c r="B4645" s="15">
        <v>136085</v>
      </c>
      <c r="C4645" s="16" t="s">
        <v>1683</v>
      </c>
      <c r="D4645" s="26">
        <v>43738</v>
      </c>
      <c r="E4645" s="16" t="s">
        <v>2562</v>
      </c>
      <c r="F4645" s="66">
        <v>0</v>
      </c>
      <c r="G4645" s="17"/>
      <c r="H4645" s="18">
        <f t="shared" si="72"/>
        <v>0</v>
      </c>
    </row>
    <row r="4646" spans="2:8" s="13" customFormat="1" hidden="1" x14ac:dyDescent="0.15">
      <c r="B4646" s="15">
        <v>136086</v>
      </c>
      <c r="C4646" s="16" t="s">
        <v>1684</v>
      </c>
      <c r="D4646" s="26">
        <v>43738</v>
      </c>
      <c r="E4646" s="16" t="s">
        <v>2562</v>
      </c>
      <c r="F4646" s="66">
        <v>0</v>
      </c>
      <c r="G4646" s="17"/>
      <c r="H4646" s="18">
        <f t="shared" si="72"/>
        <v>0</v>
      </c>
    </row>
    <row r="4647" spans="2:8" s="13" customFormat="1" hidden="1" x14ac:dyDescent="0.15">
      <c r="B4647" s="15">
        <v>136087</v>
      </c>
      <c r="C4647" s="16" t="s">
        <v>1685</v>
      </c>
      <c r="D4647" s="26">
        <v>43738</v>
      </c>
      <c r="E4647" s="16" t="s">
        <v>2562</v>
      </c>
      <c r="F4647" s="66">
        <v>0</v>
      </c>
      <c r="G4647" s="17"/>
      <c r="H4647" s="18">
        <f t="shared" si="72"/>
        <v>0</v>
      </c>
    </row>
    <row r="4648" spans="2:8" s="13" customFormat="1" hidden="1" x14ac:dyDescent="0.15">
      <c r="B4648" s="15">
        <v>136088</v>
      </c>
      <c r="C4648" s="16" t="s">
        <v>1686</v>
      </c>
      <c r="D4648" s="26">
        <v>43738</v>
      </c>
      <c r="E4648" s="16" t="s">
        <v>2562</v>
      </c>
      <c r="F4648" s="66">
        <v>0</v>
      </c>
      <c r="G4648" s="17"/>
      <c r="H4648" s="18">
        <f t="shared" si="72"/>
        <v>0</v>
      </c>
    </row>
    <row r="4649" spans="2:8" s="13" customFormat="1" hidden="1" x14ac:dyDescent="0.15">
      <c r="B4649" s="15">
        <v>136089</v>
      </c>
      <c r="C4649" s="16" t="s">
        <v>1687</v>
      </c>
      <c r="D4649" s="26">
        <v>43738</v>
      </c>
      <c r="E4649" s="16" t="s">
        <v>2562</v>
      </c>
      <c r="F4649" s="66">
        <v>0</v>
      </c>
      <c r="G4649" s="17"/>
      <c r="H4649" s="18">
        <f t="shared" si="72"/>
        <v>0</v>
      </c>
    </row>
    <row r="4650" spans="2:8" s="13" customFormat="1" hidden="1" x14ac:dyDescent="0.15">
      <c r="B4650" s="15">
        <v>136090</v>
      </c>
      <c r="C4650" s="16" t="s">
        <v>1688</v>
      </c>
      <c r="D4650" s="26">
        <v>43738</v>
      </c>
      <c r="E4650" s="16" t="s">
        <v>2562</v>
      </c>
      <c r="F4650" s="66">
        <v>0</v>
      </c>
      <c r="G4650" s="17"/>
      <c r="H4650" s="18">
        <f t="shared" si="72"/>
        <v>0</v>
      </c>
    </row>
    <row r="4651" spans="2:8" s="13" customFormat="1" hidden="1" x14ac:dyDescent="0.15">
      <c r="B4651" s="15">
        <v>136091</v>
      </c>
      <c r="C4651" s="16" t="s">
        <v>1689</v>
      </c>
      <c r="D4651" s="26">
        <v>43738</v>
      </c>
      <c r="E4651" s="16" t="s">
        <v>2562</v>
      </c>
      <c r="F4651" s="66">
        <v>0</v>
      </c>
      <c r="G4651" s="17"/>
      <c r="H4651" s="18">
        <f t="shared" si="72"/>
        <v>0</v>
      </c>
    </row>
    <row r="4652" spans="2:8" s="13" customFormat="1" hidden="1" x14ac:dyDescent="0.15">
      <c r="B4652" s="15">
        <v>136092</v>
      </c>
      <c r="C4652" s="16" t="s">
        <v>1690</v>
      </c>
      <c r="D4652" s="26">
        <v>43738</v>
      </c>
      <c r="E4652" s="16" t="s">
        <v>2562</v>
      </c>
      <c r="F4652" s="66">
        <v>0</v>
      </c>
      <c r="G4652" s="17"/>
      <c r="H4652" s="18">
        <f t="shared" si="72"/>
        <v>0</v>
      </c>
    </row>
    <row r="4653" spans="2:8" s="13" customFormat="1" hidden="1" x14ac:dyDescent="0.15">
      <c r="B4653" s="15">
        <v>136093</v>
      </c>
      <c r="C4653" s="16" t="s">
        <v>1691</v>
      </c>
      <c r="D4653" s="26">
        <v>43738</v>
      </c>
      <c r="E4653" s="16" t="s">
        <v>2562</v>
      </c>
      <c r="F4653" s="66">
        <v>0</v>
      </c>
      <c r="G4653" s="17"/>
      <c r="H4653" s="18">
        <f t="shared" si="72"/>
        <v>0</v>
      </c>
    </row>
    <row r="4654" spans="2:8" s="13" customFormat="1" hidden="1" x14ac:dyDescent="0.15">
      <c r="B4654" s="15">
        <v>136094</v>
      </c>
      <c r="C4654" s="16" t="s">
        <v>1692</v>
      </c>
      <c r="D4654" s="26">
        <v>43738</v>
      </c>
      <c r="E4654" s="16" t="s">
        <v>2562</v>
      </c>
      <c r="F4654" s="66">
        <v>0</v>
      </c>
      <c r="G4654" s="17"/>
      <c r="H4654" s="18">
        <f t="shared" si="72"/>
        <v>0</v>
      </c>
    </row>
    <row r="4655" spans="2:8" s="13" customFormat="1" hidden="1" x14ac:dyDescent="0.15">
      <c r="B4655" s="15">
        <v>136095</v>
      </c>
      <c r="C4655" s="16" t="s">
        <v>1693</v>
      </c>
      <c r="D4655" s="26">
        <v>43738</v>
      </c>
      <c r="E4655" s="16" t="s">
        <v>2562</v>
      </c>
      <c r="F4655" s="66">
        <v>0</v>
      </c>
      <c r="G4655" s="17"/>
      <c r="H4655" s="18">
        <f t="shared" si="72"/>
        <v>0</v>
      </c>
    </row>
    <row r="4656" spans="2:8" s="13" customFormat="1" hidden="1" x14ac:dyDescent="0.15">
      <c r="B4656" s="15">
        <v>136096</v>
      </c>
      <c r="C4656" s="16" t="s">
        <v>1694</v>
      </c>
      <c r="D4656" s="26">
        <v>43738</v>
      </c>
      <c r="E4656" s="16" t="s">
        <v>2562</v>
      </c>
      <c r="F4656" s="66">
        <v>0</v>
      </c>
      <c r="G4656" s="17"/>
      <c r="H4656" s="18">
        <f t="shared" si="72"/>
        <v>0</v>
      </c>
    </row>
    <row r="4657" spans="2:8" s="13" customFormat="1" hidden="1" x14ac:dyDescent="0.15">
      <c r="B4657" s="15">
        <v>136097</v>
      </c>
      <c r="C4657" s="16" t="s">
        <v>1695</v>
      </c>
      <c r="D4657" s="26">
        <v>43738</v>
      </c>
      <c r="E4657" s="16" t="s">
        <v>2562</v>
      </c>
      <c r="F4657" s="66">
        <v>0</v>
      </c>
      <c r="G4657" s="17"/>
      <c r="H4657" s="18">
        <f t="shared" si="72"/>
        <v>0</v>
      </c>
    </row>
    <row r="4658" spans="2:8" s="13" customFormat="1" hidden="1" x14ac:dyDescent="0.15">
      <c r="B4658" s="15">
        <v>136098</v>
      </c>
      <c r="C4658" s="16" t="s">
        <v>1696</v>
      </c>
      <c r="D4658" s="26">
        <v>43738</v>
      </c>
      <c r="E4658" s="16" t="s">
        <v>2562</v>
      </c>
      <c r="F4658" s="66">
        <v>0</v>
      </c>
      <c r="G4658" s="17"/>
      <c r="H4658" s="18">
        <f t="shared" si="72"/>
        <v>0</v>
      </c>
    </row>
    <row r="4659" spans="2:8" s="13" customFormat="1" hidden="1" x14ac:dyDescent="0.15">
      <c r="B4659" s="15">
        <v>136099</v>
      </c>
      <c r="C4659" s="16" t="s">
        <v>1697</v>
      </c>
      <c r="D4659" s="26">
        <v>43738</v>
      </c>
      <c r="E4659" s="16" t="s">
        <v>2562</v>
      </c>
      <c r="F4659" s="66">
        <v>0</v>
      </c>
      <c r="G4659" s="17"/>
      <c r="H4659" s="18">
        <f t="shared" si="72"/>
        <v>0</v>
      </c>
    </row>
    <row r="4660" spans="2:8" s="13" customFormat="1" hidden="1" x14ac:dyDescent="0.15">
      <c r="B4660" s="15">
        <v>136100</v>
      </c>
      <c r="C4660" s="16" t="s">
        <v>1698</v>
      </c>
      <c r="D4660" s="26">
        <v>43738</v>
      </c>
      <c r="E4660" s="16" t="s">
        <v>2562</v>
      </c>
      <c r="F4660" s="66">
        <v>0</v>
      </c>
      <c r="G4660" s="17"/>
      <c r="H4660" s="18">
        <f t="shared" si="72"/>
        <v>0</v>
      </c>
    </row>
    <row r="4661" spans="2:8" s="13" customFormat="1" hidden="1" x14ac:dyDescent="0.15">
      <c r="B4661" s="15">
        <v>136101</v>
      </c>
      <c r="C4661" s="16" t="s">
        <v>1699</v>
      </c>
      <c r="D4661" s="26">
        <v>43738</v>
      </c>
      <c r="E4661" s="16" t="s">
        <v>2562</v>
      </c>
      <c r="F4661" s="66">
        <v>0</v>
      </c>
      <c r="G4661" s="17"/>
      <c r="H4661" s="18">
        <f t="shared" si="72"/>
        <v>0</v>
      </c>
    </row>
    <row r="4662" spans="2:8" s="13" customFormat="1" hidden="1" x14ac:dyDescent="0.15">
      <c r="B4662" s="15">
        <v>136102</v>
      </c>
      <c r="C4662" s="16" t="s">
        <v>1700</v>
      </c>
      <c r="D4662" s="26">
        <v>43738</v>
      </c>
      <c r="E4662" s="16" t="s">
        <v>2562</v>
      </c>
      <c r="F4662" s="66">
        <v>0</v>
      </c>
      <c r="G4662" s="17"/>
      <c r="H4662" s="18">
        <f t="shared" si="72"/>
        <v>0</v>
      </c>
    </row>
    <row r="4663" spans="2:8" s="13" customFormat="1" hidden="1" x14ac:dyDescent="0.15">
      <c r="B4663" s="15">
        <v>136103</v>
      </c>
      <c r="C4663" s="16" t="s">
        <v>1701</v>
      </c>
      <c r="D4663" s="26">
        <v>43738</v>
      </c>
      <c r="E4663" s="16" t="s">
        <v>2562</v>
      </c>
      <c r="F4663" s="66">
        <v>0</v>
      </c>
      <c r="G4663" s="17"/>
      <c r="H4663" s="18">
        <f t="shared" si="72"/>
        <v>0</v>
      </c>
    </row>
    <row r="4664" spans="2:8" s="13" customFormat="1" hidden="1" x14ac:dyDescent="0.15">
      <c r="B4664" s="15">
        <v>136104</v>
      </c>
      <c r="C4664" s="16" t="s">
        <v>1702</v>
      </c>
      <c r="D4664" s="26">
        <v>43738</v>
      </c>
      <c r="E4664" s="16" t="s">
        <v>2562</v>
      </c>
      <c r="F4664" s="66">
        <v>0</v>
      </c>
      <c r="G4664" s="17"/>
      <c r="H4664" s="18">
        <f t="shared" si="72"/>
        <v>0</v>
      </c>
    </row>
    <row r="4665" spans="2:8" s="13" customFormat="1" hidden="1" x14ac:dyDescent="0.15">
      <c r="B4665" s="15">
        <v>136105</v>
      </c>
      <c r="C4665" s="16" t="s">
        <v>1703</v>
      </c>
      <c r="D4665" s="26">
        <v>43738</v>
      </c>
      <c r="E4665" s="16" t="s">
        <v>2562</v>
      </c>
      <c r="F4665" s="66">
        <v>0</v>
      </c>
      <c r="G4665" s="17"/>
      <c r="H4665" s="18">
        <f t="shared" si="72"/>
        <v>0</v>
      </c>
    </row>
    <row r="4666" spans="2:8" s="13" customFormat="1" hidden="1" x14ac:dyDescent="0.15">
      <c r="B4666" s="15">
        <v>136106</v>
      </c>
      <c r="C4666" s="16" t="s">
        <v>1704</v>
      </c>
      <c r="D4666" s="26">
        <v>43738</v>
      </c>
      <c r="E4666" s="16" t="s">
        <v>2562</v>
      </c>
      <c r="F4666" s="66">
        <v>0</v>
      </c>
      <c r="G4666" s="17"/>
      <c r="H4666" s="18">
        <f t="shared" si="72"/>
        <v>0</v>
      </c>
    </row>
    <row r="4667" spans="2:8" s="13" customFormat="1" hidden="1" x14ac:dyDescent="0.15">
      <c r="B4667" s="15">
        <v>136107</v>
      </c>
      <c r="C4667" s="16" t="s">
        <v>1705</v>
      </c>
      <c r="D4667" s="26">
        <v>43738</v>
      </c>
      <c r="E4667" s="16" t="s">
        <v>2562</v>
      </c>
      <c r="F4667" s="66">
        <v>0</v>
      </c>
      <c r="G4667" s="17"/>
      <c r="H4667" s="18">
        <f t="shared" si="72"/>
        <v>0</v>
      </c>
    </row>
    <row r="4668" spans="2:8" s="13" customFormat="1" hidden="1" x14ac:dyDescent="0.15">
      <c r="B4668" s="15">
        <v>136108</v>
      </c>
      <c r="C4668" s="16" t="s">
        <v>1706</v>
      </c>
      <c r="D4668" s="26">
        <v>43738</v>
      </c>
      <c r="E4668" s="16" t="s">
        <v>2562</v>
      </c>
      <c r="F4668" s="66">
        <v>0</v>
      </c>
      <c r="G4668" s="17"/>
      <c r="H4668" s="18">
        <f t="shared" si="72"/>
        <v>0</v>
      </c>
    </row>
    <row r="4669" spans="2:8" s="13" customFormat="1" hidden="1" x14ac:dyDescent="0.15">
      <c r="B4669" s="15">
        <v>136109</v>
      </c>
      <c r="C4669" s="16" t="s">
        <v>1707</v>
      </c>
      <c r="D4669" s="26">
        <v>43738</v>
      </c>
      <c r="E4669" s="16" t="s">
        <v>2562</v>
      </c>
      <c r="F4669" s="66">
        <v>0</v>
      </c>
      <c r="G4669" s="17"/>
      <c r="H4669" s="18">
        <f t="shared" si="72"/>
        <v>0</v>
      </c>
    </row>
    <row r="4670" spans="2:8" s="13" customFormat="1" hidden="1" x14ac:dyDescent="0.15">
      <c r="B4670" s="15">
        <v>136110</v>
      </c>
      <c r="C4670" s="16" t="s">
        <v>1708</v>
      </c>
      <c r="D4670" s="26">
        <v>43738</v>
      </c>
      <c r="E4670" s="16" t="s">
        <v>2562</v>
      </c>
      <c r="F4670" s="66">
        <v>0</v>
      </c>
      <c r="G4670" s="17"/>
      <c r="H4670" s="18">
        <f t="shared" si="72"/>
        <v>0</v>
      </c>
    </row>
    <row r="4671" spans="2:8" s="13" customFormat="1" hidden="1" x14ac:dyDescent="0.15">
      <c r="B4671" s="15">
        <v>136111</v>
      </c>
      <c r="C4671" s="16" t="s">
        <v>1709</v>
      </c>
      <c r="D4671" s="26">
        <v>43738</v>
      </c>
      <c r="E4671" s="16" t="s">
        <v>2562</v>
      </c>
      <c r="F4671" s="66">
        <v>0</v>
      </c>
      <c r="G4671" s="17"/>
      <c r="H4671" s="18">
        <f t="shared" si="72"/>
        <v>0</v>
      </c>
    </row>
    <row r="4672" spans="2:8" s="13" customFormat="1" hidden="1" x14ac:dyDescent="0.15">
      <c r="B4672" s="15">
        <v>136112</v>
      </c>
      <c r="C4672" s="16" t="s">
        <v>1710</v>
      </c>
      <c r="D4672" s="26">
        <v>43738</v>
      </c>
      <c r="E4672" s="16" t="s">
        <v>2562</v>
      </c>
      <c r="F4672" s="66">
        <v>0</v>
      </c>
      <c r="G4672" s="17"/>
      <c r="H4672" s="18">
        <f t="shared" si="72"/>
        <v>0</v>
      </c>
    </row>
    <row r="4673" spans="2:8" s="13" customFormat="1" hidden="1" x14ac:dyDescent="0.15">
      <c r="B4673" s="15">
        <v>136113</v>
      </c>
      <c r="C4673" s="16" t="s">
        <v>1711</v>
      </c>
      <c r="D4673" s="26">
        <v>43738</v>
      </c>
      <c r="E4673" s="16" t="s">
        <v>2562</v>
      </c>
      <c r="F4673" s="66">
        <v>0</v>
      </c>
      <c r="G4673" s="17"/>
      <c r="H4673" s="18">
        <f t="shared" si="72"/>
        <v>0</v>
      </c>
    </row>
    <row r="4674" spans="2:8" s="13" customFormat="1" hidden="1" x14ac:dyDescent="0.15">
      <c r="B4674" s="15">
        <v>136114</v>
      </c>
      <c r="C4674" s="16" t="s">
        <v>1712</v>
      </c>
      <c r="D4674" s="26">
        <v>43738</v>
      </c>
      <c r="E4674" s="16" t="s">
        <v>2562</v>
      </c>
      <c r="F4674" s="66">
        <v>0</v>
      </c>
      <c r="G4674" s="17"/>
      <c r="H4674" s="18">
        <f t="shared" si="72"/>
        <v>0</v>
      </c>
    </row>
    <row r="4675" spans="2:8" s="13" customFormat="1" hidden="1" x14ac:dyDescent="0.15">
      <c r="B4675" s="15">
        <v>136115</v>
      </c>
      <c r="C4675" s="16" t="s">
        <v>1713</v>
      </c>
      <c r="D4675" s="26">
        <v>43738</v>
      </c>
      <c r="E4675" s="16" t="s">
        <v>2562</v>
      </c>
      <c r="F4675" s="66">
        <v>0</v>
      </c>
      <c r="G4675" s="17"/>
      <c r="H4675" s="18">
        <f t="shared" si="72"/>
        <v>0</v>
      </c>
    </row>
    <row r="4676" spans="2:8" s="13" customFormat="1" hidden="1" x14ac:dyDescent="0.15">
      <c r="B4676" s="15">
        <v>136116</v>
      </c>
      <c r="C4676" s="16" t="s">
        <v>1714</v>
      </c>
      <c r="D4676" s="26">
        <v>43738</v>
      </c>
      <c r="E4676" s="16" t="s">
        <v>2562</v>
      </c>
      <c r="F4676" s="66">
        <v>0</v>
      </c>
      <c r="G4676" s="17"/>
      <c r="H4676" s="18">
        <f t="shared" si="72"/>
        <v>0</v>
      </c>
    </row>
    <row r="4677" spans="2:8" s="13" customFormat="1" hidden="1" x14ac:dyDescent="0.15">
      <c r="B4677" s="15">
        <v>136117</v>
      </c>
      <c r="C4677" s="16" t="s">
        <v>1715</v>
      </c>
      <c r="D4677" s="26">
        <v>43738</v>
      </c>
      <c r="E4677" s="16" t="s">
        <v>2562</v>
      </c>
      <c r="F4677" s="66">
        <v>0</v>
      </c>
      <c r="G4677" s="17"/>
      <c r="H4677" s="18">
        <f t="shared" si="72"/>
        <v>0</v>
      </c>
    </row>
    <row r="4678" spans="2:8" s="13" customFormat="1" hidden="1" x14ac:dyDescent="0.15">
      <c r="B4678" s="15">
        <v>136118</v>
      </c>
      <c r="C4678" s="16" t="s">
        <v>1716</v>
      </c>
      <c r="D4678" s="26">
        <v>43738</v>
      </c>
      <c r="E4678" s="16" t="s">
        <v>2562</v>
      </c>
      <c r="F4678" s="66">
        <v>0</v>
      </c>
      <c r="G4678" s="17"/>
      <c r="H4678" s="18">
        <f t="shared" si="72"/>
        <v>0</v>
      </c>
    </row>
    <row r="4679" spans="2:8" s="13" customFormat="1" hidden="1" x14ac:dyDescent="0.15">
      <c r="B4679" s="15">
        <v>136119</v>
      </c>
      <c r="C4679" s="16" t="s">
        <v>1717</v>
      </c>
      <c r="D4679" s="26">
        <v>43738</v>
      </c>
      <c r="E4679" s="16" t="s">
        <v>2562</v>
      </c>
      <c r="F4679" s="66">
        <v>0</v>
      </c>
      <c r="G4679" s="17"/>
      <c r="H4679" s="18">
        <f t="shared" si="72"/>
        <v>0</v>
      </c>
    </row>
    <row r="4680" spans="2:8" s="13" customFormat="1" hidden="1" x14ac:dyDescent="0.15">
      <c r="B4680" s="15">
        <v>136120</v>
      </c>
      <c r="C4680" s="16" t="s">
        <v>1718</v>
      </c>
      <c r="D4680" s="26">
        <v>43738</v>
      </c>
      <c r="E4680" s="16" t="s">
        <v>2562</v>
      </c>
      <c r="F4680" s="66">
        <v>0</v>
      </c>
      <c r="G4680" s="17"/>
      <c r="H4680" s="18">
        <f t="shared" si="72"/>
        <v>0</v>
      </c>
    </row>
    <row r="4681" spans="2:8" s="13" customFormat="1" hidden="1" x14ac:dyDescent="0.15">
      <c r="B4681" s="15">
        <v>136121</v>
      </c>
      <c r="C4681" s="16" t="s">
        <v>1719</v>
      </c>
      <c r="D4681" s="26">
        <v>43738</v>
      </c>
      <c r="E4681" s="16" t="s">
        <v>2562</v>
      </c>
      <c r="F4681" s="66">
        <v>0</v>
      </c>
      <c r="G4681" s="17"/>
      <c r="H4681" s="18">
        <f t="shared" si="72"/>
        <v>0</v>
      </c>
    </row>
    <row r="4682" spans="2:8" s="13" customFormat="1" hidden="1" x14ac:dyDescent="0.15">
      <c r="B4682" s="15">
        <v>136122</v>
      </c>
      <c r="C4682" s="16" t="s">
        <v>1720</v>
      </c>
      <c r="D4682" s="26">
        <v>43738</v>
      </c>
      <c r="E4682" s="16" t="s">
        <v>2562</v>
      </c>
      <c r="F4682" s="66">
        <v>0</v>
      </c>
      <c r="G4682" s="17"/>
      <c r="H4682" s="18">
        <f t="shared" si="72"/>
        <v>0</v>
      </c>
    </row>
    <row r="4683" spans="2:8" s="13" customFormat="1" hidden="1" x14ac:dyDescent="0.15">
      <c r="B4683" s="15">
        <v>136123</v>
      </c>
      <c r="C4683" s="16" t="s">
        <v>1721</v>
      </c>
      <c r="D4683" s="26">
        <v>43738</v>
      </c>
      <c r="E4683" s="16" t="s">
        <v>2562</v>
      </c>
      <c r="F4683" s="66">
        <v>0</v>
      </c>
      <c r="G4683" s="17"/>
      <c r="H4683" s="18">
        <f t="shared" si="72"/>
        <v>0</v>
      </c>
    </row>
    <row r="4684" spans="2:8" s="13" customFormat="1" hidden="1" x14ac:dyDescent="0.15">
      <c r="B4684" s="15">
        <v>136124</v>
      </c>
      <c r="C4684" s="16" t="s">
        <v>1722</v>
      </c>
      <c r="D4684" s="26">
        <v>43738</v>
      </c>
      <c r="E4684" s="16" t="s">
        <v>2562</v>
      </c>
      <c r="F4684" s="66">
        <v>0</v>
      </c>
      <c r="G4684" s="17"/>
      <c r="H4684" s="18">
        <f t="shared" si="72"/>
        <v>0</v>
      </c>
    </row>
    <row r="4685" spans="2:8" s="13" customFormat="1" hidden="1" x14ac:dyDescent="0.15">
      <c r="B4685" s="15">
        <v>136125</v>
      </c>
      <c r="C4685" s="16" t="s">
        <v>1723</v>
      </c>
      <c r="D4685" s="26">
        <v>43738</v>
      </c>
      <c r="E4685" s="16" t="s">
        <v>2562</v>
      </c>
      <c r="F4685" s="66">
        <v>0</v>
      </c>
      <c r="G4685" s="17"/>
      <c r="H4685" s="18">
        <f t="shared" si="72"/>
        <v>0</v>
      </c>
    </row>
    <row r="4686" spans="2:8" s="13" customFormat="1" hidden="1" x14ac:dyDescent="0.15">
      <c r="B4686" s="15">
        <v>136126</v>
      </c>
      <c r="C4686" s="16" t="s">
        <v>1724</v>
      </c>
      <c r="D4686" s="26">
        <v>43738</v>
      </c>
      <c r="E4686" s="16" t="s">
        <v>2562</v>
      </c>
      <c r="F4686" s="66">
        <v>0</v>
      </c>
      <c r="G4686" s="17"/>
      <c r="H4686" s="18">
        <f t="shared" si="72"/>
        <v>0</v>
      </c>
    </row>
    <row r="4687" spans="2:8" s="13" customFormat="1" hidden="1" x14ac:dyDescent="0.15">
      <c r="B4687" s="15">
        <v>136127</v>
      </c>
      <c r="C4687" s="16" t="s">
        <v>1725</v>
      </c>
      <c r="D4687" s="26">
        <v>43738</v>
      </c>
      <c r="E4687" s="16" t="s">
        <v>2562</v>
      </c>
      <c r="F4687" s="66">
        <v>0</v>
      </c>
      <c r="G4687" s="17"/>
      <c r="H4687" s="18">
        <f t="shared" si="72"/>
        <v>0</v>
      </c>
    </row>
    <row r="4688" spans="2:8" s="13" customFormat="1" hidden="1" x14ac:dyDescent="0.15">
      <c r="B4688" s="15">
        <v>136128</v>
      </c>
      <c r="C4688" s="16" t="s">
        <v>1726</v>
      </c>
      <c r="D4688" s="26">
        <v>43738</v>
      </c>
      <c r="E4688" s="16" t="s">
        <v>2562</v>
      </c>
      <c r="F4688" s="66">
        <v>0</v>
      </c>
      <c r="G4688" s="17"/>
      <c r="H4688" s="18">
        <f t="shared" si="72"/>
        <v>0</v>
      </c>
    </row>
    <row r="4689" spans="2:8" s="13" customFormat="1" hidden="1" x14ac:dyDescent="0.15">
      <c r="B4689" s="15">
        <v>136129</v>
      </c>
      <c r="C4689" s="16" t="s">
        <v>1727</v>
      </c>
      <c r="D4689" s="26">
        <v>43738</v>
      </c>
      <c r="E4689" s="16" t="s">
        <v>2562</v>
      </c>
      <c r="F4689" s="66">
        <v>0</v>
      </c>
      <c r="G4689" s="17"/>
      <c r="H4689" s="18">
        <f t="shared" si="72"/>
        <v>0</v>
      </c>
    </row>
    <row r="4690" spans="2:8" s="13" customFormat="1" hidden="1" x14ac:dyDescent="0.15">
      <c r="B4690" s="15">
        <v>136130</v>
      </c>
      <c r="C4690" s="16" t="s">
        <v>1728</v>
      </c>
      <c r="D4690" s="26">
        <v>43738</v>
      </c>
      <c r="E4690" s="16" t="s">
        <v>2562</v>
      </c>
      <c r="F4690" s="66">
        <v>0</v>
      </c>
      <c r="G4690" s="17"/>
      <c r="H4690" s="18">
        <f t="shared" si="72"/>
        <v>0</v>
      </c>
    </row>
    <row r="4691" spans="2:8" s="13" customFormat="1" hidden="1" x14ac:dyDescent="0.15">
      <c r="B4691" s="15">
        <v>136131</v>
      </c>
      <c r="C4691" s="16" t="s">
        <v>1729</v>
      </c>
      <c r="D4691" s="26">
        <v>43738</v>
      </c>
      <c r="E4691" s="16" t="s">
        <v>2562</v>
      </c>
      <c r="F4691" s="66">
        <v>0</v>
      </c>
      <c r="G4691" s="17"/>
      <c r="H4691" s="18">
        <f t="shared" si="72"/>
        <v>0</v>
      </c>
    </row>
    <row r="4692" spans="2:8" s="13" customFormat="1" hidden="1" x14ac:dyDescent="0.15">
      <c r="B4692" s="15">
        <v>136132</v>
      </c>
      <c r="C4692" s="16" t="s">
        <v>1730</v>
      </c>
      <c r="D4692" s="26">
        <v>43738</v>
      </c>
      <c r="E4692" s="16" t="s">
        <v>2562</v>
      </c>
      <c r="F4692" s="66">
        <v>128625000</v>
      </c>
      <c r="G4692" s="17"/>
      <c r="H4692" s="18">
        <f t="shared" si="72"/>
        <v>128625000</v>
      </c>
    </row>
    <row r="4693" spans="2:8" s="13" customFormat="1" hidden="1" x14ac:dyDescent="0.15">
      <c r="B4693" s="15">
        <v>136133</v>
      </c>
      <c r="C4693" s="16" t="s">
        <v>1731</v>
      </c>
      <c r="D4693" s="26">
        <v>43738</v>
      </c>
      <c r="E4693" s="16" t="s">
        <v>2562</v>
      </c>
      <c r="F4693" s="66">
        <v>0</v>
      </c>
      <c r="G4693" s="17"/>
      <c r="H4693" s="18">
        <f t="shared" si="72"/>
        <v>0</v>
      </c>
    </row>
    <row r="4694" spans="2:8" s="13" customFormat="1" hidden="1" x14ac:dyDescent="0.15">
      <c r="B4694" s="15">
        <v>136134</v>
      </c>
      <c r="C4694" s="16" t="s">
        <v>1732</v>
      </c>
      <c r="D4694" s="26">
        <v>43738</v>
      </c>
      <c r="E4694" s="16" t="s">
        <v>2562</v>
      </c>
      <c r="F4694" s="66">
        <v>0</v>
      </c>
      <c r="G4694" s="17"/>
      <c r="H4694" s="18">
        <f t="shared" si="72"/>
        <v>0</v>
      </c>
    </row>
    <row r="4695" spans="2:8" s="13" customFormat="1" hidden="1" x14ac:dyDescent="0.15">
      <c r="B4695" s="15">
        <v>136135</v>
      </c>
      <c r="C4695" s="16" t="s">
        <v>1733</v>
      </c>
      <c r="D4695" s="26">
        <v>43738</v>
      </c>
      <c r="E4695" s="16" t="s">
        <v>2562</v>
      </c>
      <c r="F4695" s="66">
        <v>0</v>
      </c>
      <c r="G4695" s="17"/>
      <c r="H4695" s="18">
        <f t="shared" si="72"/>
        <v>0</v>
      </c>
    </row>
    <row r="4696" spans="2:8" s="13" customFormat="1" hidden="1" x14ac:dyDescent="0.15">
      <c r="B4696" s="15">
        <v>136136</v>
      </c>
      <c r="C4696" s="16" t="s">
        <v>1734</v>
      </c>
      <c r="D4696" s="26">
        <v>43738</v>
      </c>
      <c r="E4696" s="16" t="s">
        <v>2562</v>
      </c>
      <c r="F4696" s="66">
        <v>0</v>
      </c>
      <c r="G4696" s="17"/>
      <c r="H4696" s="18">
        <f t="shared" si="72"/>
        <v>0</v>
      </c>
    </row>
    <row r="4697" spans="2:8" s="13" customFormat="1" hidden="1" x14ac:dyDescent="0.15">
      <c r="B4697" s="15">
        <v>136137</v>
      </c>
      <c r="C4697" s="16" t="s">
        <v>1735</v>
      </c>
      <c r="D4697" s="26">
        <v>43738</v>
      </c>
      <c r="E4697" s="16" t="s">
        <v>2562</v>
      </c>
      <c r="F4697" s="66">
        <v>0</v>
      </c>
      <c r="G4697" s="17"/>
      <c r="H4697" s="18">
        <f t="shared" si="72"/>
        <v>0</v>
      </c>
    </row>
    <row r="4698" spans="2:8" s="13" customFormat="1" hidden="1" x14ac:dyDescent="0.15">
      <c r="B4698" s="15">
        <v>136138</v>
      </c>
      <c r="C4698" s="16" t="s">
        <v>1736</v>
      </c>
      <c r="D4698" s="26">
        <v>43738</v>
      </c>
      <c r="E4698" s="16" t="s">
        <v>2562</v>
      </c>
      <c r="F4698" s="66">
        <v>0</v>
      </c>
      <c r="G4698" s="17"/>
      <c r="H4698" s="18">
        <f t="shared" si="72"/>
        <v>0</v>
      </c>
    </row>
    <row r="4699" spans="2:8" s="13" customFormat="1" hidden="1" x14ac:dyDescent="0.15">
      <c r="B4699" s="15">
        <v>136139</v>
      </c>
      <c r="C4699" s="16" t="s">
        <v>1737</v>
      </c>
      <c r="D4699" s="26">
        <v>43738</v>
      </c>
      <c r="E4699" s="16" t="s">
        <v>2562</v>
      </c>
      <c r="F4699" s="66">
        <v>0</v>
      </c>
      <c r="G4699" s="17"/>
      <c r="H4699" s="18">
        <f t="shared" si="72"/>
        <v>0</v>
      </c>
    </row>
    <row r="4700" spans="2:8" s="13" customFormat="1" hidden="1" x14ac:dyDescent="0.15">
      <c r="B4700" s="15">
        <v>136140</v>
      </c>
      <c r="C4700" s="16" t="s">
        <v>1738</v>
      </c>
      <c r="D4700" s="26">
        <v>43738</v>
      </c>
      <c r="E4700" s="16" t="s">
        <v>2562</v>
      </c>
      <c r="F4700" s="66">
        <v>0</v>
      </c>
      <c r="G4700" s="17"/>
      <c r="H4700" s="18">
        <f t="shared" si="72"/>
        <v>0</v>
      </c>
    </row>
    <row r="4701" spans="2:8" s="13" customFormat="1" hidden="1" x14ac:dyDescent="0.15">
      <c r="B4701" s="15">
        <v>136141</v>
      </c>
      <c r="C4701" s="16" t="s">
        <v>1739</v>
      </c>
      <c r="D4701" s="26">
        <v>43738</v>
      </c>
      <c r="E4701" s="16" t="s">
        <v>2562</v>
      </c>
      <c r="F4701" s="66">
        <v>0</v>
      </c>
      <c r="G4701" s="17"/>
      <c r="H4701" s="18">
        <f t="shared" si="72"/>
        <v>0</v>
      </c>
    </row>
    <row r="4702" spans="2:8" s="13" customFormat="1" hidden="1" x14ac:dyDescent="0.15">
      <c r="B4702" s="15">
        <v>136142</v>
      </c>
      <c r="C4702" s="16" t="s">
        <v>1740</v>
      </c>
      <c r="D4702" s="26">
        <v>43738</v>
      </c>
      <c r="E4702" s="16" t="s">
        <v>2562</v>
      </c>
      <c r="F4702" s="66">
        <v>0</v>
      </c>
      <c r="G4702" s="17"/>
      <c r="H4702" s="18">
        <f t="shared" si="72"/>
        <v>0</v>
      </c>
    </row>
    <row r="4703" spans="2:8" s="13" customFormat="1" hidden="1" x14ac:dyDescent="0.15">
      <c r="B4703" s="15">
        <v>136143</v>
      </c>
      <c r="C4703" s="16" t="s">
        <v>1741</v>
      </c>
      <c r="D4703" s="26">
        <v>43738</v>
      </c>
      <c r="E4703" s="16" t="s">
        <v>2562</v>
      </c>
      <c r="F4703" s="66">
        <v>0</v>
      </c>
      <c r="G4703" s="17"/>
      <c r="H4703" s="18">
        <f t="shared" si="72"/>
        <v>0</v>
      </c>
    </row>
    <row r="4704" spans="2:8" s="13" customFormat="1" hidden="1" x14ac:dyDescent="0.15">
      <c r="B4704" s="15">
        <v>136144</v>
      </c>
      <c r="C4704" s="16" t="s">
        <v>1742</v>
      </c>
      <c r="D4704" s="26">
        <v>43738</v>
      </c>
      <c r="E4704" s="16" t="s">
        <v>2562</v>
      </c>
      <c r="F4704" s="66">
        <v>0</v>
      </c>
      <c r="G4704" s="17"/>
      <c r="H4704" s="18">
        <f t="shared" ref="H4704:H4767" si="73">F4704+G4704</f>
        <v>0</v>
      </c>
    </row>
    <row r="4705" spans="2:8" s="13" customFormat="1" hidden="1" x14ac:dyDescent="0.15">
      <c r="B4705" s="15">
        <v>136145</v>
      </c>
      <c r="C4705" s="16" t="s">
        <v>1743</v>
      </c>
      <c r="D4705" s="26">
        <v>43738</v>
      </c>
      <c r="E4705" s="16" t="s">
        <v>2562</v>
      </c>
      <c r="F4705" s="66">
        <v>18046875</v>
      </c>
      <c r="G4705" s="17"/>
      <c r="H4705" s="18">
        <f t="shared" si="73"/>
        <v>18046875</v>
      </c>
    </row>
    <row r="4706" spans="2:8" s="13" customFormat="1" hidden="1" x14ac:dyDescent="0.15">
      <c r="B4706" s="15">
        <v>136146</v>
      </c>
      <c r="C4706" s="16" t="s">
        <v>1744</v>
      </c>
      <c r="D4706" s="26">
        <v>43738</v>
      </c>
      <c r="E4706" s="16" t="s">
        <v>2562</v>
      </c>
      <c r="F4706" s="66">
        <v>0</v>
      </c>
      <c r="G4706" s="17"/>
      <c r="H4706" s="18">
        <f t="shared" si="73"/>
        <v>0</v>
      </c>
    </row>
    <row r="4707" spans="2:8" s="13" customFormat="1" hidden="1" x14ac:dyDescent="0.15">
      <c r="B4707" s="15">
        <v>136147</v>
      </c>
      <c r="C4707" s="16" t="s">
        <v>1745</v>
      </c>
      <c r="D4707" s="26">
        <v>43738</v>
      </c>
      <c r="E4707" s="16" t="s">
        <v>2562</v>
      </c>
      <c r="F4707" s="66">
        <v>0</v>
      </c>
      <c r="G4707" s="17"/>
      <c r="H4707" s="18">
        <f t="shared" si="73"/>
        <v>0</v>
      </c>
    </row>
    <row r="4708" spans="2:8" s="13" customFormat="1" hidden="1" x14ac:dyDescent="0.15">
      <c r="B4708" s="15">
        <v>136148</v>
      </c>
      <c r="C4708" s="16" t="s">
        <v>1746</v>
      </c>
      <c r="D4708" s="26">
        <v>43738</v>
      </c>
      <c r="E4708" s="16" t="s">
        <v>2562</v>
      </c>
      <c r="F4708" s="66">
        <v>0</v>
      </c>
      <c r="G4708" s="17"/>
      <c r="H4708" s="18">
        <f t="shared" si="73"/>
        <v>0</v>
      </c>
    </row>
    <row r="4709" spans="2:8" s="13" customFormat="1" hidden="1" x14ac:dyDescent="0.15">
      <c r="B4709" s="15">
        <v>136149</v>
      </c>
      <c r="C4709" s="16" t="s">
        <v>1747</v>
      </c>
      <c r="D4709" s="26">
        <v>43738</v>
      </c>
      <c r="E4709" s="16" t="s">
        <v>2562</v>
      </c>
      <c r="F4709" s="66">
        <v>0</v>
      </c>
      <c r="G4709" s="17"/>
      <c r="H4709" s="18">
        <f t="shared" si="73"/>
        <v>0</v>
      </c>
    </row>
    <row r="4710" spans="2:8" s="13" customFormat="1" hidden="1" x14ac:dyDescent="0.15">
      <c r="B4710" s="15">
        <v>136150</v>
      </c>
      <c r="C4710" s="16" t="s">
        <v>1748</v>
      </c>
      <c r="D4710" s="26">
        <v>43738</v>
      </c>
      <c r="E4710" s="16" t="s">
        <v>2562</v>
      </c>
      <c r="F4710" s="66">
        <v>0</v>
      </c>
      <c r="G4710" s="17"/>
      <c r="H4710" s="18">
        <f t="shared" si="73"/>
        <v>0</v>
      </c>
    </row>
    <row r="4711" spans="2:8" s="13" customFormat="1" hidden="1" x14ac:dyDescent="0.15">
      <c r="B4711" s="15">
        <v>136151</v>
      </c>
      <c r="C4711" s="16" t="s">
        <v>1749</v>
      </c>
      <c r="D4711" s="26">
        <v>43738</v>
      </c>
      <c r="E4711" s="16" t="s">
        <v>2562</v>
      </c>
      <c r="F4711" s="66">
        <v>0</v>
      </c>
      <c r="G4711" s="17"/>
      <c r="H4711" s="18">
        <f t="shared" si="73"/>
        <v>0</v>
      </c>
    </row>
    <row r="4712" spans="2:8" s="13" customFormat="1" hidden="1" x14ac:dyDescent="0.15">
      <c r="B4712" s="15">
        <v>136152</v>
      </c>
      <c r="C4712" s="16" t="s">
        <v>1750</v>
      </c>
      <c r="D4712" s="26">
        <v>43738</v>
      </c>
      <c r="E4712" s="16" t="s">
        <v>2562</v>
      </c>
      <c r="F4712" s="66">
        <v>0</v>
      </c>
      <c r="G4712" s="17"/>
      <c r="H4712" s="18">
        <f t="shared" si="73"/>
        <v>0</v>
      </c>
    </row>
    <row r="4713" spans="2:8" s="13" customFormat="1" hidden="1" x14ac:dyDescent="0.15">
      <c r="B4713" s="15">
        <v>136153</v>
      </c>
      <c r="C4713" s="16" t="s">
        <v>1751</v>
      </c>
      <c r="D4713" s="26">
        <v>43738</v>
      </c>
      <c r="E4713" s="16" t="s">
        <v>2562</v>
      </c>
      <c r="F4713" s="66">
        <v>0</v>
      </c>
      <c r="G4713" s="17"/>
      <c r="H4713" s="18">
        <f t="shared" si="73"/>
        <v>0</v>
      </c>
    </row>
    <row r="4714" spans="2:8" s="13" customFormat="1" hidden="1" x14ac:dyDescent="0.15">
      <c r="B4714" s="15">
        <v>136154</v>
      </c>
      <c r="C4714" s="16" t="s">
        <v>1752</v>
      </c>
      <c r="D4714" s="26">
        <v>43738</v>
      </c>
      <c r="E4714" s="16" t="s">
        <v>2562</v>
      </c>
      <c r="F4714" s="66">
        <v>0</v>
      </c>
      <c r="G4714" s="17"/>
      <c r="H4714" s="18">
        <f t="shared" si="73"/>
        <v>0</v>
      </c>
    </row>
    <row r="4715" spans="2:8" s="13" customFormat="1" hidden="1" x14ac:dyDescent="0.15">
      <c r="B4715" s="15">
        <v>136155</v>
      </c>
      <c r="C4715" s="16" t="s">
        <v>1753</v>
      </c>
      <c r="D4715" s="26">
        <v>43738</v>
      </c>
      <c r="E4715" s="16" t="s">
        <v>2562</v>
      </c>
      <c r="F4715" s="66">
        <v>0</v>
      </c>
      <c r="G4715" s="17"/>
      <c r="H4715" s="18">
        <f t="shared" si="73"/>
        <v>0</v>
      </c>
    </row>
    <row r="4716" spans="2:8" s="13" customFormat="1" hidden="1" x14ac:dyDescent="0.15">
      <c r="B4716" s="15">
        <v>136156</v>
      </c>
      <c r="C4716" s="16" t="s">
        <v>1754</v>
      </c>
      <c r="D4716" s="26">
        <v>43738</v>
      </c>
      <c r="E4716" s="16" t="s">
        <v>2562</v>
      </c>
      <c r="F4716" s="66">
        <v>44100000</v>
      </c>
      <c r="G4716" s="17"/>
      <c r="H4716" s="18">
        <f t="shared" si="73"/>
        <v>44100000</v>
      </c>
    </row>
    <row r="4717" spans="2:8" s="13" customFormat="1" hidden="1" x14ac:dyDescent="0.15">
      <c r="B4717" s="15">
        <v>136157</v>
      </c>
      <c r="C4717" s="16" t="s">
        <v>1755</v>
      </c>
      <c r="D4717" s="26">
        <v>43738</v>
      </c>
      <c r="E4717" s="16" t="s">
        <v>2562</v>
      </c>
      <c r="F4717" s="66">
        <v>50006250</v>
      </c>
      <c r="G4717" s="17"/>
      <c r="H4717" s="18">
        <f t="shared" si="73"/>
        <v>50006250</v>
      </c>
    </row>
    <row r="4718" spans="2:8" s="13" customFormat="1" hidden="1" x14ac:dyDescent="0.15">
      <c r="B4718" s="15">
        <v>136158</v>
      </c>
      <c r="C4718" s="16" t="s">
        <v>1756</v>
      </c>
      <c r="D4718" s="26">
        <v>43738</v>
      </c>
      <c r="E4718" s="16" t="s">
        <v>2562</v>
      </c>
      <c r="F4718" s="66">
        <v>0</v>
      </c>
      <c r="G4718" s="17"/>
      <c r="H4718" s="18">
        <f t="shared" si="73"/>
        <v>0</v>
      </c>
    </row>
    <row r="4719" spans="2:8" s="13" customFormat="1" hidden="1" x14ac:dyDescent="0.15">
      <c r="B4719" s="15">
        <v>136159</v>
      </c>
      <c r="C4719" s="16" t="s">
        <v>1757</v>
      </c>
      <c r="D4719" s="26">
        <v>43738</v>
      </c>
      <c r="E4719" s="16" t="s">
        <v>2562</v>
      </c>
      <c r="F4719" s="66">
        <v>8636250</v>
      </c>
      <c r="G4719" s="17"/>
      <c r="H4719" s="18">
        <f t="shared" si="73"/>
        <v>8636250</v>
      </c>
    </row>
    <row r="4720" spans="2:8" s="13" customFormat="1" hidden="1" x14ac:dyDescent="0.15">
      <c r="B4720" s="15">
        <v>136160</v>
      </c>
      <c r="C4720" s="16" t="s">
        <v>1758</v>
      </c>
      <c r="D4720" s="26">
        <v>43738</v>
      </c>
      <c r="E4720" s="16" t="s">
        <v>2562</v>
      </c>
      <c r="F4720" s="66">
        <v>0</v>
      </c>
      <c r="G4720" s="17"/>
      <c r="H4720" s="18">
        <f t="shared" si="73"/>
        <v>0</v>
      </c>
    </row>
    <row r="4721" spans="2:8" s="13" customFormat="1" hidden="1" x14ac:dyDescent="0.15">
      <c r="B4721" s="15">
        <v>136161</v>
      </c>
      <c r="C4721" s="16" t="s">
        <v>1759</v>
      </c>
      <c r="D4721" s="26">
        <v>43738</v>
      </c>
      <c r="E4721" s="16" t="s">
        <v>2562</v>
      </c>
      <c r="F4721" s="66">
        <v>0</v>
      </c>
      <c r="G4721" s="17"/>
      <c r="H4721" s="18">
        <f t="shared" si="73"/>
        <v>0</v>
      </c>
    </row>
    <row r="4722" spans="2:8" s="13" customFormat="1" hidden="1" x14ac:dyDescent="0.15">
      <c r="B4722" s="15">
        <v>136162</v>
      </c>
      <c r="C4722" s="16" t="s">
        <v>1760</v>
      </c>
      <c r="D4722" s="26">
        <v>43738</v>
      </c>
      <c r="E4722" s="16" t="s">
        <v>2562</v>
      </c>
      <c r="F4722" s="66">
        <v>0</v>
      </c>
      <c r="G4722" s="17"/>
      <c r="H4722" s="18">
        <f t="shared" si="73"/>
        <v>0</v>
      </c>
    </row>
    <row r="4723" spans="2:8" s="13" customFormat="1" hidden="1" x14ac:dyDescent="0.15">
      <c r="B4723" s="15">
        <v>136163</v>
      </c>
      <c r="C4723" s="16" t="s">
        <v>1761</v>
      </c>
      <c r="D4723" s="26">
        <v>43738</v>
      </c>
      <c r="E4723" s="16" t="s">
        <v>2562</v>
      </c>
      <c r="F4723" s="66">
        <v>0</v>
      </c>
      <c r="G4723" s="17"/>
      <c r="H4723" s="18">
        <f t="shared" si="73"/>
        <v>0</v>
      </c>
    </row>
    <row r="4724" spans="2:8" s="13" customFormat="1" hidden="1" x14ac:dyDescent="0.15">
      <c r="B4724" s="15">
        <v>136164</v>
      </c>
      <c r="C4724" s="16" t="s">
        <v>1762</v>
      </c>
      <c r="D4724" s="26">
        <v>43738</v>
      </c>
      <c r="E4724" s="16" t="s">
        <v>2562</v>
      </c>
      <c r="F4724" s="66">
        <v>0</v>
      </c>
      <c r="G4724" s="17"/>
      <c r="H4724" s="18">
        <f t="shared" si="73"/>
        <v>0</v>
      </c>
    </row>
    <row r="4725" spans="2:8" s="13" customFormat="1" hidden="1" x14ac:dyDescent="0.15">
      <c r="B4725" s="15">
        <v>136165</v>
      </c>
      <c r="C4725" s="16" t="s">
        <v>1763</v>
      </c>
      <c r="D4725" s="26">
        <v>43738</v>
      </c>
      <c r="E4725" s="16" t="s">
        <v>2562</v>
      </c>
      <c r="F4725" s="66">
        <v>0</v>
      </c>
      <c r="G4725" s="17"/>
      <c r="H4725" s="18">
        <f t="shared" si="73"/>
        <v>0</v>
      </c>
    </row>
    <row r="4726" spans="2:8" s="13" customFormat="1" hidden="1" x14ac:dyDescent="0.15">
      <c r="B4726" s="15">
        <v>136166</v>
      </c>
      <c r="C4726" s="16" t="s">
        <v>1764</v>
      </c>
      <c r="D4726" s="26">
        <v>43738</v>
      </c>
      <c r="E4726" s="16" t="s">
        <v>2562</v>
      </c>
      <c r="F4726" s="66">
        <v>0</v>
      </c>
      <c r="G4726" s="17"/>
      <c r="H4726" s="18">
        <f t="shared" si="73"/>
        <v>0</v>
      </c>
    </row>
    <row r="4727" spans="2:8" s="13" customFormat="1" hidden="1" x14ac:dyDescent="0.15">
      <c r="B4727" s="15">
        <v>136167</v>
      </c>
      <c r="C4727" s="16" t="s">
        <v>1765</v>
      </c>
      <c r="D4727" s="26">
        <v>43738</v>
      </c>
      <c r="E4727" s="16" t="s">
        <v>2562</v>
      </c>
      <c r="F4727" s="66">
        <v>0</v>
      </c>
      <c r="G4727" s="17"/>
      <c r="H4727" s="18">
        <f t="shared" si="73"/>
        <v>0</v>
      </c>
    </row>
    <row r="4728" spans="2:8" s="13" customFormat="1" hidden="1" x14ac:dyDescent="0.15">
      <c r="B4728" s="15">
        <v>136168</v>
      </c>
      <c r="C4728" s="16" t="s">
        <v>1766</v>
      </c>
      <c r="D4728" s="26">
        <v>43738</v>
      </c>
      <c r="E4728" s="16" t="s">
        <v>2562</v>
      </c>
      <c r="F4728" s="66">
        <v>0</v>
      </c>
      <c r="G4728" s="17"/>
      <c r="H4728" s="18">
        <f t="shared" si="73"/>
        <v>0</v>
      </c>
    </row>
    <row r="4729" spans="2:8" s="13" customFormat="1" hidden="1" x14ac:dyDescent="0.15">
      <c r="B4729" s="15">
        <v>136169</v>
      </c>
      <c r="C4729" s="16" t="s">
        <v>1767</v>
      </c>
      <c r="D4729" s="26">
        <v>43738</v>
      </c>
      <c r="E4729" s="16" t="s">
        <v>2562</v>
      </c>
      <c r="F4729" s="66">
        <v>0</v>
      </c>
      <c r="G4729" s="17"/>
      <c r="H4729" s="18">
        <f t="shared" si="73"/>
        <v>0</v>
      </c>
    </row>
    <row r="4730" spans="2:8" s="13" customFormat="1" hidden="1" x14ac:dyDescent="0.15">
      <c r="B4730" s="15">
        <v>136170</v>
      </c>
      <c r="C4730" s="16" t="s">
        <v>1768</v>
      </c>
      <c r="D4730" s="26">
        <v>43738</v>
      </c>
      <c r="E4730" s="16" t="s">
        <v>2562</v>
      </c>
      <c r="F4730" s="66">
        <v>0</v>
      </c>
      <c r="G4730" s="17"/>
      <c r="H4730" s="18">
        <f t="shared" si="73"/>
        <v>0</v>
      </c>
    </row>
    <row r="4731" spans="2:8" s="13" customFormat="1" hidden="1" x14ac:dyDescent="0.15">
      <c r="B4731" s="15">
        <v>136171</v>
      </c>
      <c r="C4731" s="16" t="s">
        <v>1769</v>
      </c>
      <c r="D4731" s="26">
        <v>43738</v>
      </c>
      <c r="E4731" s="16" t="s">
        <v>2562</v>
      </c>
      <c r="F4731" s="66">
        <v>0</v>
      </c>
      <c r="G4731" s="17"/>
      <c r="H4731" s="18">
        <f t="shared" si="73"/>
        <v>0</v>
      </c>
    </row>
    <row r="4732" spans="2:8" s="13" customFormat="1" hidden="1" x14ac:dyDescent="0.15">
      <c r="B4732" s="15">
        <v>136172</v>
      </c>
      <c r="C4732" s="16" t="s">
        <v>1770</v>
      </c>
      <c r="D4732" s="26">
        <v>43738</v>
      </c>
      <c r="E4732" s="16" t="s">
        <v>2562</v>
      </c>
      <c r="F4732" s="66">
        <v>0</v>
      </c>
      <c r="G4732" s="17"/>
      <c r="H4732" s="18">
        <f t="shared" si="73"/>
        <v>0</v>
      </c>
    </row>
    <row r="4733" spans="2:8" s="13" customFormat="1" hidden="1" x14ac:dyDescent="0.15">
      <c r="B4733" s="15">
        <v>136173</v>
      </c>
      <c r="C4733" s="16" t="s">
        <v>1771</v>
      </c>
      <c r="D4733" s="26">
        <v>43738</v>
      </c>
      <c r="E4733" s="16" t="s">
        <v>2562</v>
      </c>
      <c r="F4733" s="66">
        <v>0</v>
      </c>
      <c r="G4733" s="17"/>
      <c r="H4733" s="18">
        <f t="shared" si="73"/>
        <v>0</v>
      </c>
    </row>
    <row r="4734" spans="2:8" s="13" customFormat="1" hidden="1" x14ac:dyDescent="0.15">
      <c r="B4734" s="15">
        <v>136174</v>
      </c>
      <c r="C4734" s="16" t="s">
        <v>1772</v>
      </c>
      <c r="D4734" s="26">
        <v>43738</v>
      </c>
      <c r="E4734" s="16" t="s">
        <v>2562</v>
      </c>
      <c r="F4734" s="66">
        <v>0</v>
      </c>
      <c r="G4734" s="17"/>
      <c r="H4734" s="18">
        <f t="shared" si="73"/>
        <v>0</v>
      </c>
    </row>
    <row r="4735" spans="2:8" s="13" customFormat="1" hidden="1" x14ac:dyDescent="0.15">
      <c r="B4735" s="15">
        <v>136175</v>
      </c>
      <c r="C4735" s="16" t="s">
        <v>1773</v>
      </c>
      <c r="D4735" s="26">
        <v>43738</v>
      </c>
      <c r="E4735" s="16" t="s">
        <v>2562</v>
      </c>
      <c r="F4735" s="66">
        <v>984375</v>
      </c>
      <c r="G4735" s="17"/>
      <c r="H4735" s="18">
        <f t="shared" si="73"/>
        <v>984375</v>
      </c>
    </row>
    <row r="4736" spans="2:8" s="13" customFormat="1" hidden="1" x14ac:dyDescent="0.15">
      <c r="B4736" s="15">
        <v>136176</v>
      </c>
      <c r="C4736" s="16" t="s">
        <v>1774</v>
      </c>
      <c r="D4736" s="26">
        <v>43738</v>
      </c>
      <c r="E4736" s="16" t="s">
        <v>2562</v>
      </c>
      <c r="F4736" s="66">
        <v>1.25</v>
      </c>
      <c r="G4736" s="17"/>
      <c r="H4736" s="18">
        <f t="shared" si="73"/>
        <v>1.25</v>
      </c>
    </row>
    <row r="4737" spans="2:8" s="13" customFormat="1" hidden="1" x14ac:dyDescent="0.15">
      <c r="B4737" s="15">
        <v>136177</v>
      </c>
      <c r="C4737" s="16" t="s">
        <v>1775</v>
      </c>
      <c r="D4737" s="26">
        <v>43738</v>
      </c>
      <c r="E4737" s="16" t="s">
        <v>2562</v>
      </c>
      <c r="F4737" s="66">
        <v>0</v>
      </c>
      <c r="G4737" s="17"/>
      <c r="H4737" s="18">
        <f t="shared" si="73"/>
        <v>0</v>
      </c>
    </row>
    <row r="4738" spans="2:8" s="13" customFormat="1" hidden="1" x14ac:dyDescent="0.15">
      <c r="B4738" s="15">
        <v>136178</v>
      </c>
      <c r="C4738" s="16" t="s">
        <v>1776</v>
      </c>
      <c r="D4738" s="26">
        <v>43738</v>
      </c>
      <c r="E4738" s="16" t="s">
        <v>2562</v>
      </c>
      <c r="F4738" s="66">
        <v>0</v>
      </c>
      <c r="G4738" s="17"/>
      <c r="H4738" s="18">
        <f t="shared" si="73"/>
        <v>0</v>
      </c>
    </row>
    <row r="4739" spans="2:8" s="13" customFormat="1" hidden="1" x14ac:dyDescent="0.15">
      <c r="B4739" s="15">
        <v>136179</v>
      </c>
      <c r="C4739" s="16" t="s">
        <v>1777</v>
      </c>
      <c r="D4739" s="26">
        <v>43738</v>
      </c>
      <c r="E4739" s="16" t="s">
        <v>2562</v>
      </c>
      <c r="F4739" s="66">
        <v>0</v>
      </c>
      <c r="G4739" s="17"/>
      <c r="H4739" s="18">
        <f t="shared" si="73"/>
        <v>0</v>
      </c>
    </row>
    <row r="4740" spans="2:8" s="13" customFormat="1" hidden="1" x14ac:dyDescent="0.15">
      <c r="B4740" s="15">
        <v>136180</v>
      </c>
      <c r="C4740" s="16" t="s">
        <v>1778</v>
      </c>
      <c r="D4740" s="26">
        <v>43738</v>
      </c>
      <c r="E4740" s="16" t="s">
        <v>2562</v>
      </c>
      <c r="F4740" s="66">
        <v>0</v>
      </c>
      <c r="G4740" s="17"/>
      <c r="H4740" s="18">
        <f t="shared" si="73"/>
        <v>0</v>
      </c>
    </row>
    <row r="4741" spans="2:8" s="13" customFormat="1" hidden="1" x14ac:dyDescent="0.15">
      <c r="B4741" s="15">
        <v>136181</v>
      </c>
      <c r="C4741" s="16" t="s">
        <v>1779</v>
      </c>
      <c r="D4741" s="26">
        <v>43738</v>
      </c>
      <c r="E4741" s="16" t="s">
        <v>2562</v>
      </c>
      <c r="F4741" s="66">
        <v>0</v>
      </c>
      <c r="G4741" s="17"/>
      <c r="H4741" s="18">
        <f t="shared" si="73"/>
        <v>0</v>
      </c>
    </row>
    <row r="4742" spans="2:8" s="13" customFormat="1" hidden="1" x14ac:dyDescent="0.15">
      <c r="B4742" s="15">
        <v>136182</v>
      </c>
      <c r="C4742" s="16" t="s">
        <v>1780</v>
      </c>
      <c r="D4742" s="26">
        <v>43738</v>
      </c>
      <c r="E4742" s="16" t="s">
        <v>2562</v>
      </c>
      <c r="F4742" s="66">
        <v>0</v>
      </c>
      <c r="G4742" s="17"/>
      <c r="H4742" s="18">
        <f t="shared" si="73"/>
        <v>0</v>
      </c>
    </row>
    <row r="4743" spans="2:8" s="13" customFormat="1" hidden="1" x14ac:dyDescent="0.15">
      <c r="B4743" s="15">
        <v>136183</v>
      </c>
      <c r="C4743" s="16" t="s">
        <v>1781</v>
      </c>
      <c r="D4743" s="26">
        <v>43738</v>
      </c>
      <c r="E4743" s="16" t="s">
        <v>2562</v>
      </c>
      <c r="F4743" s="66">
        <v>0</v>
      </c>
      <c r="G4743" s="17"/>
      <c r="H4743" s="18">
        <f t="shared" si="73"/>
        <v>0</v>
      </c>
    </row>
    <row r="4744" spans="2:8" s="13" customFormat="1" hidden="1" x14ac:dyDescent="0.15">
      <c r="B4744" s="15">
        <v>136184</v>
      </c>
      <c r="C4744" s="16" t="s">
        <v>1782</v>
      </c>
      <c r="D4744" s="26">
        <v>43738</v>
      </c>
      <c r="E4744" s="16" t="s">
        <v>2562</v>
      </c>
      <c r="F4744" s="66">
        <v>40000000</v>
      </c>
      <c r="G4744" s="17"/>
      <c r="H4744" s="18">
        <f t="shared" si="73"/>
        <v>40000000</v>
      </c>
    </row>
    <row r="4745" spans="2:8" s="13" customFormat="1" hidden="1" x14ac:dyDescent="0.15">
      <c r="B4745" s="15">
        <v>136185</v>
      </c>
      <c r="C4745" s="16" t="s">
        <v>1783</v>
      </c>
      <c r="D4745" s="26">
        <v>43738</v>
      </c>
      <c r="E4745" s="16" t="s">
        <v>2562</v>
      </c>
      <c r="F4745" s="66">
        <v>0</v>
      </c>
      <c r="G4745" s="17"/>
      <c r="H4745" s="18">
        <f t="shared" si="73"/>
        <v>0</v>
      </c>
    </row>
    <row r="4746" spans="2:8" s="13" customFormat="1" hidden="1" x14ac:dyDescent="0.15">
      <c r="B4746" s="15">
        <v>136186</v>
      </c>
      <c r="C4746" s="16" t="s">
        <v>1784</v>
      </c>
      <c r="D4746" s="26">
        <v>43738</v>
      </c>
      <c r="E4746" s="16" t="s">
        <v>2562</v>
      </c>
      <c r="F4746" s="66">
        <v>0</v>
      </c>
      <c r="G4746" s="17"/>
      <c r="H4746" s="18">
        <f t="shared" si="73"/>
        <v>0</v>
      </c>
    </row>
    <row r="4747" spans="2:8" s="13" customFormat="1" hidden="1" x14ac:dyDescent="0.15">
      <c r="B4747" s="15">
        <v>136187</v>
      </c>
      <c r="C4747" s="16" t="s">
        <v>1785</v>
      </c>
      <c r="D4747" s="26">
        <v>43738</v>
      </c>
      <c r="E4747" s="16" t="s">
        <v>2562</v>
      </c>
      <c r="F4747" s="66">
        <v>0</v>
      </c>
      <c r="G4747" s="17"/>
      <c r="H4747" s="18">
        <f t="shared" si="73"/>
        <v>0</v>
      </c>
    </row>
    <row r="4748" spans="2:8" s="13" customFormat="1" hidden="1" x14ac:dyDescent="0.15">
      <c r="B4748" s="15">
        <v>136188</v>
      </c>
      <c r="C4748" s="16" t="s">
        <v>1786</v>
      </c>
      <c r="D4748" s="26">
        <v>43738</v>
      </c>
      <c r="E4748" s="16" t="s">
        <v>2562</v>
      </c>
      <c r="F4748" s="66">
        <v>0</v>
      </c>
      <c r="G4748" s="17"/>
      <c r="H4748" s="18">
        <f t="shared" si="73"/>
        <v>0</v>
      </c>
    </row>
    <row r="4749" spans="2:8" s="13" customFormat="1" hidden="1" x14ac:dyDescent="0.15">
      <c r="B4749" s="15">
        <v>136189</v>
      </c>
      <c r="C4749" s="16" t="s">
        <v>1787</v>
      </c>
      <c r="D4749" s="26">
        <v>43738</v>
      </c>
      <c r="E4749" s="16" t="s">
        <v>2562</v>
      </c>
      <c r="F4749" s="66">
        <v>0</v>
      </c>
      <c r="G4749" s="17"/>
      <c r="H4749" s="18">
        <f t="shared" si="73"/>
        <v>0</v>
      </c>
    </row>
    <row r="4750" spans="2:8" s="13" customFormat="1" hidden="1" x14ac:dyDescent="0.15">
      <c r="B4750" s="15">
        <v>136190</v>
      </c>
      <c r="C4750" s="16" t="s">
        <v>1788</v>
      </c>
      <c r="D4750" s="26">
        <v>43738</v>
      </c>
      <c r="E4750" s="16" t="s">
        <v>2562</v>
      </c>
      <c r="F4750" s="66">
        <v>0</v>
      </c>
      <c r="G4750" s="17"/>
      <c r="H4750" s="18">
        <f t="shared" si="73"/>
        <v>0</v>
      </c>
    </row>
    <row r="4751" spans="2:8" s="13" customFormat="1" hidden="1" x14ac:dyDescent="0.15">
      <c r="B4751" s="15">
        <v>136191</v>
      </c>
      <c r="C4751" s="16" t="s">
        <v>1789</v>
      </c>
      <c r="D4751" s="26">
        <v>43738</v>
      </c>
      <c r="E4751" s="16" t="s">
        <v>2562</v>
      </c>
      <c r="F4751" s="66">
        <v>0</v>
      </c>
      <c r="G4751" s="17"/>
      <c r="H4751" s="18">
        <f t="shared" si="73"/>
        <v>0</v>
      </c>
    </row>
    <row r="4752" spans="2:8" s="13" customFormat="1" hidden="1" x14ac:dyDescent="0.15">
      <c r="B4752" s="15">
        <v>136192</v>
      </c>
      <c r="C4752" s="16" t="s">
        <v>1790</v>
      </c>
      <c r="D4752" s="26">
        <v>43738</v>
      </c>
      <c r="E4752" s="16" t="s">
        <v>2562</v>
      </c>
      <c r="F4752" s="66">
        <v>3434000</v>
      </c>
      <c r="G4752" s="17"/>
      <c r="H4752" s="18">
        <f t="shared" si="73"/>
        <v>3434000</v>
      </c>
    </row>
    <row r="4753" spans="2:8" s="13" customFormat="1" hidden="1" x14ac:dyDescent="0.15">
      <c r="B4753" s="15">
        <v>136193</v>
      </c>
      <c r="C4753" s="16" t="s">
        <v>1791</v>
      </c>
      <c r="D4753" s="26">
        <v>43738</v>
      </c>
      <c r="E4753" s="16" t="s">
        <v>2562</v>
      </c>
      <c r="F4753" s="66">
        <v>0</v>
      </c>
      <c r="G4753" s="17"/>
      <c r="H4753" s="18">
        <f t="shared" si="73"/>
        <v>0</v>
      </c>
    </row>
    <row r="4754" spans="2:8" s="13" customFormat="1" hidden="1" x14ac:dyDescent="0.15">
      <c r="B4754" s="15">
        <v>136194</v>
      </c>
      <c r="C4754" s="16" t="s">
        <v>1792</v>
      </c>
      <c r="D4754" s="26">
        <v>43738</v>
      </c>
      <c r="E4754" s="16" t="s">
        <v>2562</v>
      </c>
      <c r="F4754" s="66">
        <v>0</v>
      </c>
      <c r="G4754" s="17"/>
      <c r="H4754" s="18">
        <f t="shared" si="73"/>
        <v>0</v>
      </c>
    </row>
    <row r="4755" spans="2:8" s="13" customFormat="1" hidden="1" x14ac:dyDescent="0.15">
      <c r="B4755" s="15">
        <v>136195</v>
      </c>
      <c r="C4755" s="16" t="s">
        <v>1793</v>
      </c>
      <c r="D4755" s="26">
        <v>43738</v>
      </c>
      <c r="E4755" s="16" t="s">
        <v>2562</v>
      </c>
      <c r="F4755" s="66">
        <v>0</v>
      </c>
      <c r="G4755" s="17"/>
      <c r="H4755" s="18">
        <f t="shared" si="73"/>
        <v>0</v>
      </c>
    </row>
    <row r="4756" spans="2:8" s="13" customFormat="1" hidden="1" x14ac:dyDescent="0.15">
      <c r="B4756" s="15">
        <v>136196</v>
      </c>
      <c r="C4756" s="16" t="s">
        <v>1794</v>
      </c>
      <c r="D4756" s="26">
        <v>43738</v>
      </c>
      <c r="E4756" s="16" t="s">
        <v>2562</v>
      </c>
      <c r="F4756" s="66">
        <v>0</v>
      </c>
      <c r="G4756" s="17"/>
      <c r="H4756" s="18">
        <f t="shared" si="73"/>
        <v>0</v>
      </c>
    </row>
    <row r="4757" spans="2:8" s="13" customFormat="1" hidden="1" x14ac:dyDescent="0.15">
      <c r="B4757" s="15">
        <v>136197</v>
      </c>
      <c r="C4757" s="16" t="s">
        <v>1795</v>
      </c>
      <c r="D4757" s="26">
        <v>43738</v>
      </c>
      <c r="E4757" s="16" t="s">
        <v>2562</v>
      </c>
      <c r="F4757" s="66">
        <v>0</v>
      </c>
      <c r="G4757" s="17"/>
      <c r="H4757" s="18">
        <f t="shared" si="73"/>
        <v>0</v>
      </c>
    </row>
    <row r="4758" spans="2:8" s="13" customFormat="1" hidden="1" x14ac:dyDescent="0.15">
      <c r="B4758" s="15">
        <v>136198</v>
      </c>
      <c r="C4758" s="16" t="s">
        <v>1796</v>
      </c>
      <c r="D4758" s="26">
        <v>43738</v>
      </c>
      <c r="E4758" s="16" t="s">
        <v>2562</v>
      </c>
      <c r="F4758" s="66">
        <v>0</v>
      </c>
      <c r="G4758" s="17"/>
      <c r="H4758" s="18">
        <f t="shared" si="73"/>
        <v>0</v>
      </c>
    </row>
    <row r="4759" spans="2:8" s="13" customFormat="1" hidden="1" x14ac:dyDescent="0.15">
      <c r="B4759" s="15">
        <v>136199</v>
      </c>
      <c r="C4759" s="16" t="s">
        <v>1797</v>
      </c>
      <c r="D4759" s="26">
        <v>43738</v>
      </c>
      <c r="E4759" s="16" t="s">
        <v>2562</v>
      </c>
      <c r="F4759" s="66">
        <v>0</v>
      </c>
      <c r="G4759" s="17"/>
      <c r="H4759" s="18">
        <f t="shared" si="73"/>
        <v>0</v>
      </c>
    </row>
    <row r="4760" spans="2:8" s="13" customFormat="1" hidden="1" x14ac:dyDescent="0.15">
      <c r="B4760" s="15">
        <v>136200</v>
      </c>
      <c r="C4760" s="16" t="s">
        <v>1798</v>
      </c>
      <c r="D4760" s="26">
        <v>43738</v>
      </c>
      <c r="E4760" s="16" t="s">
        <v>2562</v>
      </c>
      <c r="F4760" s="66">
        <v>0</v>
      </c>
      <c r="G4760" s="17"/>
      <c r="H4760" s="18">
        <f t="shared" si="73"/>
        <v>0</v>
      </c>
    </row>
    <row r="4761" spans="2:8" s="13" customFormat="1" hidden="1" x14ac:dyDescent="0.15">
      <c r="B4761" s="15">
        <v>136201</v>
      </c>
      <c r="C4761" s="16" t="s">
        <v>1799</v>
      </c>
      <c r="D4761" s="26">
        <v>43738</v>
      </c>
      <c r="E4761" s="16" t="s">
        <v>2562</v>
      </c>
      <c r="F4761" s="66">
        <v>0</v>
      </c>
      <c r="G4761" s="17"/>
      <c r="H4761" s="18">
        <f t="shared" si="73"/>
        <v>0</v>
      </c>
    </row>
    <row r="4762" spans="2:8" s="13" customFormat="1" hidden="1" x14ac:dyDescent="0.15">
      <c r="B4762" s="15">
        <v>136202</v>
      </c>
      <c r="C4762" s="16" t="s">
        <v>1800</v>
      </c>
      <c r="D4762" s="26">
        <v>43738</v>
      </c>
      <c r="E4762" s="16" t="s">
        <v>2562</v>
      </c>
      <c r="F4762" s="66">
        <v>0</v>
      </c>
      <c r="G4762" s="17"/>
      <c r="H4762" s="18">
        <f t="shared" si="73"/>
        <v>0</v>
      </c>
    </row>
    <row r="4763" spans="2:8" s="13" customFormat="1" hidden="1" x14ac:dyDescent="0.15">
      <c r="B4763" s="15">
        <v>136203</v>
      </c>
      <c r="C4763" s="16" t="s">
        <v>1801</v>
      </c>
      <c r="D4763" s="26">
        <v>43738</v>
      </c>
      <c r="E4763" s="16" t="s">
        <v>2562</v>
      </c>
      <c r="F4763" s="66">
        <v>0</v>
      </c>
      <c r="G4763" s="17"/>
      <c r="H4763" s="18">
        <f t="shared" si="73"/>
        <v>0</v>
      </c>
    </row>
    <row r="4764" spans="2:8" s="13" customFormat="1" hidden="1" x14ac:dyDescent="0.15">
      <c r="B4764" s="15">
        <v>136204</v>
      </c>
      <c r="C4764" s="16" t="s">
        <v>1802</v>
      </c>
      <c r="D4764" s="26">
        <v>43738</v>
      </c>
      <c r="E4764" s="16" t="s">
        <v>2562</v>
      </c>
      <c r="F4764" s="66">
        <v>0</v>
      </c>
      <c r="G4764" s="17"/>
      <c r="H4764" s="18">
        <f t="shared" si="73"/>
        <v>0</v>
      </c>
    </row>
    <row r="4765" spans="2:8" s="13" customFormat="1" hidden="1" x14ac:dyDescent="0.15">
      <c r="B4765" s="15">
        <v>136205</v>
      </c>
      <c r="C4765" s="16" t="s">
        <v>1803</v>
      </c>
      <c r="D4765" s="26">
        <v>43738</v>
      </c>
      <c r="E4765" s="16" t="s">
        <v>2562</v>
      </c>
      <c r="F4765" s="66">
        <v>0</v>
      </c>
      <c r="G4765" s="17"/>
      <c r="H4765" s="18">
        <f t="shared" si="73"/>
        <v>0</v>
      </c>
    </row>
    <row r="4766" spans="2:8" s="13" customFormat="1" hidden="1" x14ac:dyDescent="0.15">
      <c r="B4766" s="15">
        <v>136206</v>
      </c>
      <c r="C4766" s="16" t="s">
        <v>1804</v>
      </c>
      <c r="D4766" s="26">
        <v>43738</v>
      </c>
      <c r="E4766" s="16" t="s">
        <v>2562</v>
      </c>
      <c r="F4766" s="66">
        <v>0</v>
      </c>
      <c r="G4766" s="17"/>
      <c r="H4766" s="18">
        <f t="shared" si="73"/>
        <v>0</v>
      </c>
    </row>
    <row r="4767" spans="2:8" s="13" customFormat="1" hidden="1" x14ac:dyDescent="0.15">
      <c r="B4767" s="15">
        <v>136207</v>
      </c>
      <c r="C4767" s="16" t="s">
        <v>1805</v>
      </c>
      <c r="D4767" s="26">
        <v>43738</v>
      </c>
      <c r="E4767" s="16" t="s">
        <v>2562</v>
      </c>
      <c r="F4767" s="66">
        <v>0</v>
      </c>
      <c r="G4767" s="17"/>
      <c r="H4767" s="18">
        <f t="shared" si="73"/>
        <v>0</v>
      </c>
    </row>
    <row r="4768" spans="2:8" s="13" customFormat="1" hidden="1" x14ac:dyDescent="0.15">
      <c r="B4768" s="15">
        <v>136208</v>
      </c>
      <c r="C4768" s="16" t="s">
        <v>1806</v>
      </c>
      <c r="D4768" s="26">
        <v>43738</v>
      </c>
      <c r="E4768" s="16" t="s">
        <v>2562</v>
      </c>
      <c r="F4768" s="66">
        <v>0</v>
      </c>
      <c r="G4768" s="17"/>
      <c r="H4768" s="18">
        <f t="shared" ref="H4768:H4831" si="74">F4768+G4768</f>
        <v>0</v>
      </c>
    </row>
    <row r="4769" spans="2:8" s="13" customFormat="1" hidden="1" x14ac:dyDescent="0.15">
      <c r="B4769" s="15">
        <v>136209</v>
      </c>
      <c r="C4769" s="16" t="s">
        <v>1807</v>
      </c>
      <c r="D4769" s="26">
        <v>43738</v>
      </c>
      <c r="E4769" s="16" t="s">
        <v>2562</v>
      </c>
      <c r="F4769" s="66">
        <v>0</v>
      </c>
      <c r="G4769" s="17"/>
      <c r="H4769" s="18">
        <f t="shared" si="74"/>
        <v>0</v>
      </c>
    </row>
    <row r="4770" spans="2:8" s="13" customFormat="1" hidden="1" x14ac:dyDescent="0.15">
      <c r="B4770" s="15">
        <v>136210</v>
      </c>
      <c r="C4770" s="16" t="s">
        <v>1808</v>
      </c>
      <c r="D4770" s="26">
        <v>43738</v>
      </c>
      <c r="E4770" s="16" t="s">
        <v>2562</v>
      </c>
      <c r="F4770" s="66">
        <v>0</v>
      </c>
      <c r="G4770" s="17"/>
      <c r="H4770" s="18">
        <f t="shared" si="74"/>
        <v>0</v>
      </c>
    </row>
    <row r="4771" spans="2:8" s="13" customFormat="1" hidden="1" x14ac:dyDescent="0.15">
      <c r="B4771" s="15">
        <v>136211</v>
      </c>
      <c r="C4771" s="16" t="s">
        <v>1809</v>
      </c>
      <c r="D4771" s="26">
        <v>43738</v>
      </c>
      <c r="E4771" s="16" t="s">
        <v>2562</v>
      </c>
      <c r="F4771" s="66">
        <v>0</v>
      </c>
      <c r="G4771" s="17"/>
      <c r="H4771" s="18">
        <f t="shared" si="74"/>
        <v>0</v>
      </c>
    </row>
    <row r="4772" spans="2:8" s="13" customFormat="1" hidden="1" x14ac:dyDescent="0.15">
      <c r="B4772" s="15">
        <v>136212</v>
      </c>
      <c r="C4772" s="16" t="s">
        <v>1810</v>
      </c>
      <c r="D4772" s="26">
        <v>43738</v>
      </c>
      <c r="E4772" s="16" t="s">
        <v>2562</v>
      </c>
      <c r="F4772" s="66">
        <v>71599062.5</v>
      </c>
      <c r="G4772" s="17"/>
      <c r="H4772" s="18">
        <f t="shared" si="74"/>
        <v>71599062.5</v>
      </c>
    </row>
    <row r="4773" spans="2:8" s="13" customFormat="1" hidden="1" x14ac:dyDescent="0.15">
      <c r="B4773" s="15">
        <v>136213</v>
      </c>
      <c r="C4773" s="16" t="s">
        <v>1811</v>
      </c>
      <c r="D4773" s="26">
        <v>43738</v>
      </c>
      <c r="E4773" s="16" t="s">
        <v>2562</v>
      </c>
      <c r="F4773" s="66">
        <v>0</v>
      </c>
      <c r="G4773" s="17"/>
      <c r="H4773" s="18">
        <f t="shared" si="74"/>
        <v>0</v>
      </c>
    </row>
    <row r="4774" spans="2:8" s="13" customFormat="1" hidden="1" x14ac:dyDescent="0.15">
      <c r="B4774" s="15">
        <v>136214</v>
      </c>
      <c r="C4774" s="16" t="s">
        <v>1812</v>
      </c>
      <c r="D4774" s="26">
        <v>43738</v>
      </c>
      <c r="E4774" s="16" t="s">
        <v>2562</v>
      </c>
      <c r="F4774" s="66">
        <v>0</v>
      </c>
      <c r="G4774" s="17"/>
      <c r="H4774" s="18">
        <f t="shared" si="74"/>
        <v>0</v>
      </c>
    </row>
    <row r="4775" spans="2:8" s="13" customFormat="1" hidden="1" x14ac:dyDescent="0.15">
      <c r="B4775" s="15">
        <v>136215</v>
      </c>
      <c r="C4775" s="16" t="s">
        <v>1813</v>
      </c>
      <c r="D4775" s="26">
        <v>43738</v>
      </c>
      <c r="E4775" s="16" t="s">
        <v>2562</v>
      </c>
      <c r="F4775" s="66">
        <v>0</v>
      </c>
      <c r="G4775" s="17"/>
      <c r="H4775" s="18">
        <f t="shared" si="74"/>
        <v>0</v>
      </c>
    </row>
    <row r="4776" spans="2:8" s="13" customFormat="1" hidden="1" x14ac:dyDescent="0.15">
      <c r="B4776" s="15">
        <v>136216</v>
      </c>
      <c r="C4776" s="16" t="s">
        <v>1814</v>
      </c>
      <c r="D4776" s="26">
        <v>43738</v>
      </c>
      <c r="E4776" s="16" t="s">
        <v>2562</v>
      </c>
      <c r="F4776" s="66">
        <v>0</v>
      </c>
      <c r="G4776" s="17"/>
      <c r="H4776" s="18">
        <f t="shared" si="74"/>
        <v>0</v>
      </c>
    </row>
    <row r="4777" spans="2:8" s="13" customFormat="1" hidden="1" x14ac:dyDescent="0.15">
      <c r="B4777" s="15">
        <v>136217</v>
      </c>
      <c r="C4777" s="16" t="s">
        <v>1815</v>
      </c>
      <c r="D4777" s="26">
        <v>43738</v>
      </c>
      <c r="E4777" s="16" t="s">
        <v>2562</v>
      </c>
      <c r="F4777" s="66">
        <v>0</v>
      </c>
      <c r="G4777" s="17"/>
      <c r="H4777" s="18">
        <f t="shared" si="74"/>
        <v>0</v>
      </c>
    </row>
    <row r="4778" spans="2:8" s="13" customFormat="1" hidden="1" x14ac:dyDescent="0.15">
      <c r="B4778" s="15">
        <v>136218</v>
      </c>
      <c r="C4778" s="16" t="s">
        <v>1816</v>
      </c>
      <c r="D4778" s="26">
        <v>43738</v>
      </c>
      <c r="E4778" s="16" t="s">
        <v>2562</v>
      </c>
      <c r="F4778" s="66">
        <v>0</v>
      </c>
      <c r="G4778" s="17"/>
      <c r="H4778" s="18">
        <f t="shared" si="74"/>
        <v>0</v>
      </c>
    </row>
    <row r="4779" spans="2:8" s="13" customFormat="1" hidden="1" x14ac:dyDescent="0.15">
      <c r="B4779" s="15">
        <v>136219</v>
      </c>
      <c r="C4779" s="16" t="s">
        <v>1817</v>
      </c>
      <c r="D4779" s="26">
        <v>43738</v>
      </c>
      <c r="E4779" s="16" t="s">
        <v>2562</v>
      </c>
      <c r="F4779" s="66">
        <v>0</v>
      </c>
      <c r="G4779" s="17"/>
      <c r="H4779" s="18">
        <f t="shared" si="74"/>
        <v>0</v>
      </c>
    </row>
    <row r="4780" spans="2:8" s="13" customFormat="1" hidden="1" x14ac:dyDescent="0.15">
      <c r="B4780" s="15">
        <v>136220</v>
      </c>
      <c r="C4780" s="16" t="s">
        <v>1818</v>
      </c>
      <c r="D4780" s="26">
        <v>43738</v>
      </c>
      <c r="E4780" s="16" t="s">
        <v>2562</v>
      </c>
      <c r="F4780" s="66">
        <v>0</v>
      </c>
      <c r="G4780" s="17"/>
      <c r="H4780" s="18">
        <f t="shared" si="74"/>
        <v>0</v>
      </c>
    </row>
    <row r="4781" spans="2:8" s="13" customFormat="1" hidden="1" x14ac:dyDescent="0.15">
      <c r="B4781" s="15">
        <v>136221</v>
      </c>
      <c r="C4781" s="16" t="s">
        <v>1819</v>
      </c>
      <c r="D4781" s="26">
        <v>43738</v>
      </c>
      <c r="E4781" s="16" t="s">
        <v>2562</v>
      </c>
      <c r="F4781" s="66">
        <v>0</v>
      </c>
      <c r="G4781" s="17"/>
      <c r="H4781" s="18">
        <f t="shared" si="74"/>
        <v>0</v>
      </c>
    </row>
    <row r="4782" spans="2:8" s="13" customFormat="1" hidden="1" x14ac:dyDescent="0.15">
      <c r="B4782" s="15">
        <v>136222</v>
      </c>
      <c r="C4782" s="16" t="s">
        <v>1820</v>
      </c>
      <c r="D4782" s="26">
        <v>43738</v>
      </c>
      <c r="E4782" s="16" t="s">
        <v>2562</v>
      </c>
      <c r="F4782" s="66">
        <v>0</v>
      </c>
      <c r="G4782" s="17"/>
      <c r="H4782" s="18">
        <f t="shared" si="74"/>
        <v>0</v>
      </c>
    </row>
    <row r="4783" spans="2:8" s="13" customFormat="1" hidden="1" x14ac:dyDescent="0.15">
      <c r="B4783" s="15">
        <v>136223</v>
      </c>
      <c r="C4783" s="16" t="s">
        <v>1821</v>
      </c>
      <c r="D4783" s="26">
        <v>43738</v>
      </c>
      <c r="E4783" s="16" t="s">
        <v>2562</v>
      </c>
      <c r="F4783" s="66">
        <v>0</v>
      </c>
      <c r="G4783" s="17"/>
      <c r="H4783" s="18">
        <f t="shared" si="74"/>
        <v>0</v>
      </c>
    </row>
    <row r="4784" spans="2:8" s="13" customFormat="1" hidden="1" x14ac:dyDescent="0.15">
      <c r="B4784" s="15">
        <v>136224</v>
      </c>
      <c r="C4784" s="16" t="s">
        <v>1822</v>
      </c>
      <c r="D4784" s="26">
        <v>43738</v>
      </c>
      <c r="E4784" s="16" t="s">
        <v>2562</v>
      </c>
      <c r="F4784" s="66">
        <v>0</v>
      </c>
      <c r="G4784" s="17"/>
      <c r="H4784" s="18">
        <f t="shared" si="74"/>
        <v>0</v>
      </c>
    </row>
    <row r="4785" spans="2:8" s="13" customFormat="1" hidden="1" x14ac:dyDescent="0.15">
      <c r="B4785" s="15">
        <v>136225</v>
      </c>
      <c r="C4785" s="16" t="s">
        <v>1823</v>
      </c>
      <c r="D4785" s="26">
        <v>43738</v>
      </c>
      <c r="E4785" s="16" t="s">
        <v>2562</v>
      </c>
      <c r="F4785" s="66">
        <v>0</v>
      </c>
      <c r="G4785" s="17"/>
      <c r="H4785" s="18">
        <f t="shared" si="74"/>
        <v>0</v>
      </c>
    </row>
    <row r="4786" spans="2:8" s="13" customFormat="1" hidden="1" x14ac:dyDescent="0.15">
      <c r="B4786" s="15">
        <v>136226</v>
      </c>
      <c r="C4786" s="16" t="s">
        <v>1824</v>
      </c>
      <c r="D4786" s="26">
        <v>43738</v>
      </c>
      <c r="E4786" s="16" t="s">
        <v>2562</v>
      </c>
      <c r="F4786" s="66">
        <v>532322.5</v>
      </c>
      <c r="G4786" s="17"/>
      <c r="H4786" s="18">
        <f t="shared" si="74"/>
        <v>532322.5</v>
      </c>
    </row>
    <row r="4787" spans="2:8" s="13" customFormat="1" hidden="1" x14ac:dyDescent="0.15">
      <c r="B4787" s="15">
        <v>136227</v>
      </c>
      <c r="C4787" s="16" t="s">
        <v>1825</v>
      </c>
      <c r="D4787" s="26">
        <v>43738</v>
      </c>
      <c r="E4787" s="16" t="s">
        <v>2562</v>
      </c>
      <c r="F4787" s="66">
        <v>532322.5</v>
      </c>
      <c r="G4787" s="17"/>
      <c r="H4787" s="18">
        <f t="shared" si="74"/>
        <v>532322.5</v>
      </c>
    </row>
    <row r="4788" spans="2:8" s="13" customFormat="1" hidden="1" x14ac:dyDescent="0.15">
      <c r="B4788" s="15">
        <v>136228</v>
      </c>
      <c r="C4788" s="16" t="s">
        <v>1826</v>
      </c>
      <c r="D4788" s="26">
        <v>43738</v>
      </c>
      <c r="E4788" s="16" t="s">
        <v>2562</v>
      </c>
      <c r="F4788" s="66">
        <v>532322.5</v>
      </c>
      <c r="G4788" s="17"/>
      <c r="H4788" s="18">
        <f t="shared" si="74"/>
        <v>532322.5</v>
      </c>
    </row>
    <row r="4789" spans="2:8" s="13" customFormat="1" hidden="1" x14ac:dyDescent="0.15">
      <c r="B4789" s="15">
        <v>136229</v>
      </c>
      <c r="C4789" s="16" t="s">
        <v>1827</v>
      </c>
      <c r="D4789" s="26">
        <v>43738</v>
      </c>
      <c r="E4789" s="16" t="s">
        <v>2562</v>
      </c>
      <c r="F4789" s="66">
        <v>532322.5</v>
      </c>
      <c r="G4789" s="17"/>
      <c r="H4789" s="18">
        <f t="shared" si="74"/>
        <v>532322.5</v>
      </c>
    </row>
    <row r="4790" spans="2:8" s="13" customFormat="1" hidden="1" x14ac:dyDescent="0.15">
      <c r="B4790" s="15">
        <v>136230</v>
      </c>
      <c r="C4790" s="16" t="s">
        <v>1828</v>
      </c>
      <c r="D4790" s="26">
        <v>43738</v>
      </c>
      <c r="E4790" s="16" t="s">
        <v>2562</v>
      </c>
      <c r="F4790" s="66">
        <v>1064822.5</v>
      </c>
      <c r="G4790" s="17"/>
      <c r="H4790" s="18">
        <f t="shared" si="74"/>
        <v>1064822.5</v>
      </c>
    </row>
    <row r="4791" spans="2:8" s="13" customFormat="1" hidden="1" x14ac:dyDescent="0.15">
      <c r="B4791" s="15">
        <v>136231</v>
      </c>
      <c r="C4791" s="16" t="s">
        <v>1829</v>
      </c>
      <c r="D4791" s="26">
        <v>43738</v>
      </c>
      <c r="E4791" s="16" t="s">
        <v>2562</v>
      </c>
      <c r="F4791" s="66">
        <v>1064822.5</v>
      </c>
      <c r="G4791" s="17"/>
      <c r="H4791" s="18">
        <f t="shared" si="74"/>
        <v>1064822.5</v>
      </c>
    </row>
    <row r="4792" spans="2:8" s="13" customFormat="1" hidden="1" x14ac:dyDescent="0.15">
      <c r="B4792" s="15">
        <v>136232</v>
      </c>
      <c r="C4792" s="16" t="s">
        <v>1830</v>
      </c>
      <c r="D4792" s="26">
        <v>43738</v>
      </c>
      <c r="E4792" s="16" t="s">
        <v>2562</v>
      </c>
      <c r="F4792" s="66">
        <v>1064822.5</v>
      </c>
      <c r="G4792" s="17"/>
      <c r="H4792" s="18">
        <f t="shared" si="74"/>
        <v>1064822.5</v>
      </c>
    </row>
    <row r="4793" spans="2:8" s="13" customFormat="1" hidden="1" x14ac:dyDescent="0.15">
      <c r="B4793" s="15">
        <v>136233</v>
      </c>
      <c r="C4793" s="16" t="s">
        <v>1831</v>
      </c>
      <c r="D4793" s="26">
        <v>43738</v>
      </c>
      <c r="E4793" s="16" t="s">
        <v>2562</v>
      </c>
      <c r="F4793" s="66">
        <v>2129645</v>
      </c>
      <c r="G4793" s="17"/>
      <c r="H4793" s="18">
        <f t="shared" si="74"/>
        <v>2129645</v>
      </c>
    </row>
    <row r="4794" spans="2:8" s="13" customFormat="1" hidden="1" x14ac:dyDescent="0.15">
      <c r="B4794" s="15">
        <v>136234</v>
      </c>
      <c r="C4794" s="16" t="s">
        <v>1832</v>
      </c>
      <c r="D4794" s="26">
        <v>43738</v>
      </c>
      <c r="E4794" s="16" t="s">
        <v>2562</v>
      </c>
      <c r="F4794" s="66">
        <v>2662322.5</v>
      </c>
      <c r="G4794" s="17"/>
      <c r="H4794" s="18">
        <f t="shared" si="74"/>
        <v>2662322.5</v>
      </c>
    </row>
    <row r="4795" spans="2:8" s="13" customFormat="1" hidden="1" x14ac:dyDescent="0.15">
      <c r="B4795" s="15">
        <v>136235</v>
      </c>
      <c r="C4795" s="16" t="s">
        <v>1833</v>
      </c>
      <c r="D4795" s="26">
        <v>43738</v>
      </c>
      <c r="E4795" s="16" t="s">
        <v>2562</v>
      </c>
      <c r="F4795" s="66">
        <v>1774822.5</v>
      </c>
      <c r="G4795" s="17"/>
      <c r="H4795" s="18">
        <f t="shared" si="74"/>
        <v>1774822.5</v>
      </c>
    </row>
    <row r="4796" spans="2:8" s="13" customFormat="1" hidden="1" x14ac:dyDescent="0.15">
      <c r="B4796" s="15">
        <v>136236</v>
      </c>
      <c r="C4796" s="16" t="s">
        <v>1834</v>
      </c>
      <c r="D4796" s="26">
        <v>43738</v>
      </c>
      <c r="E4796" s="16" t="s">
        <v>2562</v>
      </c>
      <c r="F4796" s="66">
        <v>2307322.5</v>
      </c>
      <c r="G4796" s="17"/>
      <c r="H4796" s="18">
        <f t="shared" si="74"/>
        <v>2307322.5</v>
      </c>
    </row>
    <row r="4797" spans="2:8" s="13" customFormat="1" hidden="1" x14ac:dyDescent="0.15">
      <c r="B4797" s="15">
        <v>136237</v>
      </c>
      <c r="C4797" s="16" t="s">
        <v>1835</v>
      </c>
      <c r="D4797" s="26">
        <v>43738</v>
      </c>
      <c r="E4797" s="16" t="s">
        <v>2562</v>
      </c>
      <c r="F4797" s="66">
        <v>1597322.5</v>
      </c>
      <c r="G4797" s="17"/>
      <c r="H4797" s="18">
        <f t="shared" si="74"/>
        <v>1597322.5</v>
      </c>
    </row>
    <row r="4798" spans="2:8" s="13" customFormat="1" hidden="1" x14ac:dyDescent="0.15">
      <c r="B4798" s="15">
        <v>136238</v>
      </c>
      <c r="C4798" s="16" t="s">
        <v>1836</v>
      </c>
      <c r="D4798" s="26">
        <v>43738</v>
      </c>
      <c r="E4798" s="16" t="s">
        <v>2562</v>
      </c>
      <c r="F4798" s="66">
        <v>3993572.5</v>
      </c>
      <c r="G4798" s="17"/>
      <c r="H4798" s="18">
        <f t="shared" si="74"/>
        <v>3993572.5</v>
      </c>
    </row>
    <row r="4799" spans="2:8" s="13" customFormat="1" hidden="1" x14ac:dyDescent="0.15">
      <c r="B4799" s="15">
        <v>136239</v>
      </c>
      <c r="C4799" s="16" t="s">
        <v>2661</v>
      </c>
      <c r="D4799" s="26">
        <v>43738</v>
      </c>
      <c r="E4799" s="16" t="s">
        <v>2562</v>
      </c>
      <c r="F4799" s="66">
        <v>3.75</v>
      </c>
      <c r="G4799" s="17"/>
      <c r="H4799" s="18">
        <f t="shared" si="74"/>
        <v>3.75</v>
      </c>
    </row>
    <row r="4800" spans="2:8" s="13" customFormat="1" hidden="1" x14ac:dyDescent="0.15">
      <c r="B4800" s="15">
        <v>136240</v>
      </c>
      <c r="C4800" s="16" t="s">
        <v>2662</v>
      </c>
      <c r="D4800" s="26">
        <v>43738</v>
      </c>
      <c r="E4800" s="16" t="s">
        <v>2562</v>
      </c>
      <c r="F4800" s="66">
        <v>0</v>
      </c>
      <c r="G4800" s="17"/>
      <c r="H4800" s="18">
        <f t="shared" si="74"/>
        <v>0</v>
      </c>
    </row>
    <row r="4801" spans="2:8" s="13" customFormat="1" hidden="1" x14ac:dyDescent="0.15">
      <c r="B4801" s="15">
        <v>136241</v>
      </c>
      <c r="C4801" s="16" t="s">
        <v>2663</v>
      </c>
      <c r="D4801" s="26">
        <v>43738</v>
      </c>
      <c r="E4801" s="16" t="s">
        <v>2562</v>
      </c>
      <c r="F4801" s="66">
        <v>1437284062.5</v>
      </c>
      <c r="G4801" s="17"/>
      <c r="H4801" s="18">
        <f t="shared" si="74"/>
        <v>1437284062.5</v>
      </c>
    </row>
    <row r="4802" spans="2:8" s="13" customFormat="1" hidden="1" x14ac:dyDescent="0.15">
      <c r="B4802" s="15">
        <v>136242</v>
      </c>
      <c r="C4802" s="16" t="s">
        <v>2664</v>
      </c>
      <c r="D4802" s="26">
        <v>43738</v>
      </c>
      <c r="E4802" s="16" t="s">
        <v>2562</v>
      </c>
      <c r="F4802" s="66">
        <v>0</v>
      </c>
      <c r="G4802" s="17"/>
      <c r="H4802" s="18">
        <f t="shared" si="74"/>
        <v>0</v>
      </c>
    </row>
    <row r="4803" spans="2:8" s="13" customFormat="1" hidden="1" x14ac:dyDescent="0.15">
      <c r="B4803" s="15">
        <v>136243</v>
      </c>
      <c r="C4803" s="16" t="s">
        <v>2665</v>
      </c>
      <c r="D4803" s="26">
        <v>43738</v>
      </c>
      <c r="E4803" s="16" t="s">
        <v>2562</v>
      </c>
      <c r="F4803" s="66">
        <v>93750000</v>
      </c>
      <c r="G4803" s="17"/>
      <c r="H4803" s="18">
        <f t="shared" si="74"/>
        <v>93750000</v>
      </c>
    </row>
    <row r="4804" spans="2:8" s="13" customFormat="1" hidden="1" x14ac:dyDescent="0.15">
      <c r="B4804" s="15">
        <v>136244</v>
      </c>
      <c r="C4804" s="16" t="s">
        <v>2666</v>
      </c>
      <c r="D4804" s="26">
        <v>43738</v>
      </c>
      <c r="E4804" s="16" t="s">
        <v>2562</v>
      </c>
      <c r="F4804" s="66">
        <v>0</v>
      </c>
      <c r="G4804" s="17"/>
      <c r="H4804" s="18">
        <f t="shared" si="74"/>
        <v>0</v>
      </c>
    </row>
    <row r="4805" spans="2:8" s="13" customFormat="1" hidden="1" x14ac:dyDescent="0.15">
      <c r="B4805" s="15">
        <v>136245</v>
      </c>
      <c r="C4805" s="16" t="s">
        <v>2667</v>
      </c>
      <c r="D4805" s="26">
        <v>43738</v>
      </c>
      <c r="E4805" s="16" t="s">
        <v>2562</v>
      </c>
      <c r="F4805" s="66">
        <v>0</v>
      </c>
      <c r="G4805" s="17"/>
      <c r="H4805" s="18">
        <f t="shared" si="74"/>
        <v>0</v>
      </c>
    </row>
    <row r="4806" spans="2:8" s="13" customFormat="1" hidden="1" x14ac:dyDescent="0.15">
      <c r="B4806" s="15">
        <v>136246</v>
      </c>
      <c r="C4806" s="16" t="s">
        <v>2668</v>
      </c>
      <c r="D4806" s="26">
        <v>43738</v>
      </c>
      <c r="E4806" s="16" t="s">
        <v>2562</v>
      </c>
      <c r="F4806" s="66">
        <v>16000000</v>
      </c>
      <c r="G4806" s="17"/>
      <c r="H4806" s="18">
        <f t="shared" si="74"/>
        <v>16000000</v>
      </c>
    </row>
    <row r="4807" spans="2:8" s="13" customFormat="1" hidden="1" x14ac:dyDescent="0.15">
      <c r="B4807" s="15">
        <v>136247</v>
      </c>
      <c r="C4807" s="16" t="s">
        <v>2669</v>
      </c>
      <c r="D4807" s="26">
        <v>43738</v>
      </c>
      <c r="E4807" s="16" t="s">
        <v>2562</v>
      </c>
      <c r="F4807" s="66">
        <v>32000000</v>
      </c>
      <c r="G4807" s="17"/>
      <c r="H4807" s="18">
        <f t="shared" si="74"/>
        <v>32000000</v>
      </c>
    </row>
    <row r="4808" spans="2:8" s="13" customFormat="1" hidden="1" x14ac:dyDescent="0.15">
      <c r="B4808" s="15">
        <v>136248</v>
      </c>
      <c r="C4808" s="16" t="s">
        <v>2670</v>
      </c>
      <c r="D4808" s="26">
        <v>43738</v>
      </c>
      <c r="E4808" s="16" t="s">
        <v>2562</v>
      </c>
      <c r="F4808" s="66">
        <v>0</v>
      </c>
      <c r="G4808" s="17"/>
      <c r="H4808" s="18">
        <f t="shared" si="74"/>
        <v>0</v>
      </c>
    </row>
    <row r="4809" spans="2:8" s="13" customFormat="1" hidden="1" x14ac:dyDescent="0.15">
      <c r="B4809" s="15">
        <v>136249</v>
      </c>
      <c r="C4809" s="16" t="s">
        <v>2671</v>
      </c>
      <c r="D4809" s="26">
        <v>43738</v>
      </c>
      <c r="E4809" s="16" t="s">
        <v>2562</v>
      </c>
      <c r="F4809" s="66">
        <v>0</v>
      </c>
      <c r="G4809" s="17"/>
      <c r="H4809" s="18">
        <f t="shared" si="74"/>
        <v>0</v>
      </c>
    </row>
    <row r="4810" spans="2:8" s="13" customFormat="1" hidden="1" x14ac:dyDescent="0.15">
      <c r="B4810" s="15">
        <v>136250</v>
      </c>
      <c r="C4810" s="16" t="s">
        <v>2672</v>
      </c>
      <c r="D4810" s="26">
        <v>43738</v>
      </c>
      <c r="E4810" s="16" t="s">
        <v>2562</v>
      </c>
      <c r="F4810" s="66">
        <v>0</v>
      </c>
      <c r="G4810" s="17"/>
      <c r="H4810" s="18">
        <f t="shared" si="74"/>
        <v>0</v>
      </c>
    </row>
    <row r="4811" spans="2:8" s="13" customFormat="1" hidden="1" x14ac:dyDescent="0.15">
      <c r="B4811" s="15">
        <v>136251</v>
      </c>
      <c r="C4811" s="16" t="s">
        <v>2673</v>
      </c>
      <c r="D4811" s="26">
        <v>43738</v>
      </c>
      <c r="E4811" s="16" t="s">
        <v>2562</v>
      </c>
      <c r="F4811" s="66">
        <v>0</v>
      </c>
      <c r="G4811" s="17"/>
      <c r="H4811" s="18">
        <f t="shared" si="74"/>
        <v>0</v>
      </c>
    </row>
    <row r="4812" spans="2:8" s="13" customFormat="1" hidden="1" x14ac:dyDescent="0.15">
      <c r="B4812" s="15">
        <v>136252</v>
      </c>
      <c r="C4812" s="16" t="s">
        <v>2674</v>
      </c>
      <c r="D4812" s="26">
        <v>43738</v>
      </c>
      <c r="E4812" s="16" t="s">
        <v>2562</v>
      </c>
      <c r="F4812" s="66">
        <v>0</v>
      </c>
      <c r="G4812" s="17"/>
      <c r="H4812" s="18">
        <f t="shared" si="74"/>
        <v>0</v>
      </c>
    </row>
    <row r="4813" spans="2:8" s="13" customFormat="1" hidden="1" x14ac:dyDescent="0.15">
      <c r="B4813" s="15">
        <v>136253</v>
      </c>
      <c r="C4813" s="16" t="s">
        <v>2675</v>
      </c>
      <c r="D4813" s="26">
        <v>43738</v>
      </c>
      <c r="E4813" s="16" t="s">
        <v>2562</v>
      </c>
      <c r="F4813" s="66">
        <v>0</v>
      </c>
      <c r="G4813" s="17"/>
      <c r="H4813" s="18">
        <f t="shared" si="74"/>
        <v>0</v>
      </c>
    </row>
    <row r="4814" spans="2:8" s="13" customFormat="1" hidden="1" x14ac:dyDescent="0.15">
      <c r="B4814" s="15">
        <v>136254</v>
      </c>
      <c r="C4814" s="16" t="s">
        <v>2676</v>
      </c>
      <c r="D4814" s="26">
        <v>43738</v>
      </c>
      <c r="E4814" s="16" t="s">
        <v>2562</v>
      </c>
      <c r="F4814" s="66">
        <v>0</v>
      </c>
      <c r="G4814" s="17"/>
      <c r="H4814" s="18">
        <f t="shared" si="74"/>
        <v>0</v>
      </c>
    </row>
    <row r="4815" spans="2:8" s="13" customFormat="1" hidden="1" x14ac:dyDescent="0.15">
      <c r="B4815" s="15">
        <v>136255</v>
      </c>
      <c r="C4815" s="16" t="s">
        <v>2677</v>
      </c>
      <c r="D4815" s="26">
        <v>43738</v>
      </c>
      <c r="E4815" s="16" t="s">
        <v>2562</v>
      </c>
      <c r="F4815" s="66">
        <v>0</v>
      </c>
      <c r="G4815" s="17"/>
      <c r="H4815" s="18">
        <f t="shared" si="74"/>
        <v>0</v>
      </c>
    </row>
    <row r="4816" spans="2:8" s="13" customFormat="1" hidden="1" x14ac:dyDescent="0.15">
      <c r="B4816" s="15">
        <v>136256</v>
      </c>
      <c r="C4816" s="16" t="s">
        <v>2678</v>
      </c>
      <c r="D4816" s="26">
        <v>43738</v>
      </c>
      <c r="E4816" s="16" t="s">
        <v>2562</v>
      </c>
      <c r="F4816" s="66">
        <v>0</v>
      </c>
      <c r="G4816" s="17"/>
      <c r="H4816" s="18">
        <f t="shared" si="74"/>
        <v>0</v>
      </c>
    </row>
    <row r="4817" spans="2:8" s="13" customFormat="1" hidden="1" x14ac:dyDescent="0.15">
      <c r="B4817" s="15">
        <v>136257</v>
      </c>
      <c r="C4817" s="16" t="s">
        <v>2679</v>
      </c>
      <c r="D4817" s="26">
        <v>43738</v>
      </c>
      <c r="E4817" s="16" t="s">
        <v>2562</v>
      </c>
      <c r="F4817" s="66">
        <v>0</v>
      </c>
      <c r="G4817" s="17"/>
      <c r="H4817" s="18">
        <f t="shared" si="74"/>
        <v>0</v>
      </c>
    </row>
    <row r="4818" spans="2:8" s="13" customFormat="1" hidden="1" x14ac:dyDescent="0.15">
      <c r="B4818" s="15">
        <v>136258</v>
      </c>
      <c r="C4818" s="16" t="s">
        <v>2680</v>
      </c>
      <c r="D4818" s="26">
        <v>43738</v>
      </c>
      <c r="E4818" s="16" t="s">
        <v>2562</v>
      </c>
      <c r="F4818" s="66">
        <v>0</v>
      </c>
      <c r="G4818" s="17"/>
      <c r="H4818" s="18">
        <f t="shared" si="74"/>
        <v>0</v>
      </c>
    </row>
    <row r="4819" spans="2:8" s="13" customFormat="1" hidden="1" x14ac:dyDescent="0.15">
      <c r="B4819" s="15">
        <v>136259</v>
      </c>
      <c r="C4819" s="16" t="s">
        <v>2681</v>
      </c>
      <c r="D4819" s="26">
        <v>43738</v>
      </c>
      <c r="E4819" s="16" t="s">
        <v>2562</v>
      </c>
      <c r="F4819" s="66">
        <v>0</v>
      </c>
      <c r="G4819" s="17"/>
      <c r="H4819" s="18">
        <f t="shared" si="74"/>
        <v>0</v>
      </c>
    </row>
    <row r="4820" spans="2:8" s="13" customFormat="1" hidden="1" x14ac:dyDescent="0.15">
      <c r="B4820" s="15">
        <v>136260</v>
      </c>
      <c r="C4820" s="16" t="s">
        <v>2682</v>
      </c>
      <c r="D4820" s="26">
        <v>43738</v>
      </c>
      <c r="E4820" s="16" t="s">
        <v>2562</v>
      </c>
      <c r="F4820" s="66">
        <v>0</v>
      </c>
      <c r="G4820" s="17"/>
      <c r="H4820" s="18">
        <f t="shared" si="74"/>
        <v>0</v>
      </c>
    </row>
    <row r="4821" spans="2:8" s="13" customFormat="1" hidden="1" x14ac:dyDescent="0.15">
      <c r="B4821" s="15">
        <v>136261</v>
      </c>
      <c r="C4821" s="16" t="s">
        <v>2683</v>
      </c>
      <c r="D4821" s="26">
        <v>43738</v>
      </c>
      <c r="E4821" s="16" t="s">
        <v>2562</v>
      </c>
      <c r="F4821" s="66">
        <v>0</v>
      </c>
      <c r="G4821" s="17"/>
      <c r="H4821" s="18">
        <f t="shared" si="74"/>
        <v>0</v>
      </c>
    </row>
    <row r="4822" spans="2:8" s="13" customFormat="1" hidden="1" x14ac:dyDescent="0.15">
      <c r="B4822" s="15">
        <v>136262</v>
      </c>
      <c r="C4822" s="16" t="s">
        <v>2684</v>
      </c>
      <c r="D4822" s="26">
        <v>43738</v>
      </c>
      <c r="E4822" s="16" t="s">
        <v>2562</v>
      </c>
      <c r="F4822" s="66">
        <v>0</v>
      </c>
      <c r="G4822" s="17"/>
      <c r="H4822" s="18">
        <f t="shared" si="74"/>
        <v>0</v>
      </c>
    </row>
    <row r="4823" spans="2:8" s="13" customFormat="1" hidden="1" x14ac:dyDescent="0.15">
      <c r="B4823" s="15">
        <v>136263</v>
      </c>
      <c r="C4823" s="16" t="s">
        <v>2685</v>
      </c>
      <c r="D4823" s="26">
        <v>43738</v>
      </c>
      <c r="E4823" s="16" t="s">
        <v>2562</v>
      </c>
      <c r="F4823" s="66">
        <v>0</v>
      </c>
      <c r="G4823" s="17"/>
      <c r="H4823" s="18">
        <f t="shared" si="74"/>
        <v>0</v>
      </c>
    </row>
    <row r="4824" spans="2:8" s="13" customFormat="1" hidden="1" x14ac:dyDescent="0.15">
      <c r="B4824" s="15">
        <v>136264</v>
      </c>
      <c r="C4824" s="16" t="s">
        <v>2686</v>
      </c>
      <c r="D4824" s="26">
        <v>43738</v>
      </c>
      <c r="E4824" s="16" t="s">
        <v>2562</v>
      </c>
      <c r="F4824" s="66">
        <v>0</v>
      </c>
      <c r="G4824" s="17"/>
      <c r="H4824" s="18">
        <f t="shared" si="74"/>
        <v>0</v>
      </c>
    </row>
    <row r="4825" spans="2:8" s="13" customFormat="1" hidden="1" x14ac:dyDescent="0.15">
      <c r="B4825" s="15">
        <v>136265</v>
      </c>
      <c r="C4825" s="16" t="s">
        <v>2687</v>
      </c>
      <c r="D4825" s="26">
        <v>43738</v>
      </c>
      <c r="E4825" s="16" t="s">
        <v>2562</v>
      </c>
      <c r="F4825" s="66">
        <v>0</v>
      </c>
      <c r="G4825" s="17"/>
      <c r="H4825" s="18">
        <f t="shared" si="74"/>
        <v>0</v>
      </c>
    </row>
    <row r="4826" spans="2:8" s="13" customFormat="1" hidden="1" x14ac:dyDescent="0.15">
      <c r="B4826" s="15">
        <v>136266</v>
      </c>
      <c r="C4826" s="16" t="s">
        <v>2688</v>
      </c>
      <c r="D4826" s="26">
        <v>43738</v>
      </c>
      <c r="E4826" s="16" t="s">
        <v>2562</v>
      </c>
      <c r="F4826" s="66">
        <v>0</v>
      </c>
      <c r="G4826" s="17"/>
      <c r="H4826" s="18">
        <f t="shared" si="74"/>
        <v>0</v>
      </c>
    </row>
    <row r="4827" spans="2:8" s="13" customFormat="1" hidden="1" x14ac:dyDescent="0.15">
      <c r="B4827" s="15">
        <v>212001</v>
      </c>
      <c r="C4827" s="16" t="s">
        <v>85</v>
      </c>
      <c r="D4827" s="26">
        <v>43738</v>
      </c>
      <c r="E4827" s="16" t="s">
        <v>2562</v>
      </c>
      <c r="F4827" s="66"/>
      <c r="G4827" s="17">
        <v>-824271158</v>
      </c>
      <c r="H4827" s="18">
        <f t="shared" si="74"/>
        <v>-824271158</v>
      </c>
    </row>
    <row r="4828" spans="2:8" s="13" customFormat="1" hidden="1" x14ac:dyDescent="0.15">
      <c r="B4828" s="15">
        <v>216002</v>
      </c>
      <c r="C4828" s="16" t="s">
        <v>102</v>
      </c>
      <c r="D4828" s="26">
        <v>43738</v>
      </c>
      <c r="E4828" s="16" t="s">
        <v>2562</v>
      </c>
      <c r="F4828" s="66"/>
      <c r="G4828" s="17">
        <v>-1526542250</v>
      </c>
      <c r="H4828" s="18">
        <f t="shared" si="74"/>
        <v>-1526542250</v>
      </c>
    </row>
    <row r="4829" spans="2:8" s="13" customFormat="1" hidden="1" x14ac:dyDescent="0.15">
      <c r="B4829" s="15">
        <v>511001</v>
      </c>
      <c r="C4829" s="16" t="s">
        <v>134</v>
      </c>
      <c r="D4829" s="26">
        <v>43738</v>
      </c>
      <c r="E4829" s="16" t="s">
        <v>2563</v>
      </c>
      <c r="F4829" s="66">
        <v>627430433</v>
      </c>
      <c r="G4829" s="17"/>
      <c r="H4829" s="18">
        <f t="shared" si="74"/>
        <v>627430433</v>
      </c>
    </row>
    <row r="4830" spans="2:8" s="13" customFormat="1" hidden="1" x14ac:dyDescent="0.15">
      <c r="B4830" s="15">
        <v>136001</v>
      </c>
      <c r="C4830" s="16" t="s">
        <v>1599</v>
      </c>
      <c r="D4830" s="26">
        <v>43738</v>
      </c>
      <c r="E4830" s="16" t="s">
        <v>2563</v>
      </c>
      <c r="F4830" s="66"/>
      <c r="G4830" s="17">
        <v>0</v>
      </c>
      <c r="H4830" s="18">
        <f t="shared" si="74"/>
        <v>0</v>
      </c>
    </row>
    <row r="4831" spans="2:8" s="13" customFormat="1" hidden="1" x14ac:dyDescent="0.15">
      <c r="B4831" s="15">
        <v>136002</v>
      </c>
      <c r="C4831" s="16" t="s">
        <v>1600</v>
      </c>
      <c r="D4831" s="26">
        <v>43738</v>
      </c>
      <c r="E4831" s="16" t="s">
        <v>2563</v>
      </c>
      <c r="F4831" s="66"/>
      <c r="G4831" s="17">
        <v>-5074500</v>
      </c>
      <c r="H4831" s="18">
        <f t="shared" si="74"/>
        <v>-5074500</v>
      </c>
    </row>
    <row r="4832" spans="2:8" s="13" customFormat="1" hidden="1" x14ac:dyDescent="0.15">
      <c r="B4832" s="15">
        <v>136003</v>
      </c>
      <c r="C4832" s="16" t="s">
        <v>1601</v>
      </c>
      <c r="D4832" s="26">
        <v>43738</v>
      </c>
      <c r="E4832" s="16" t="s">
        <v>2563</v>
      </c>
      <c r="F4832" s="66"/>
      <c r="G4832" s="17">
        <v>0</v>
      </c>
      <c r="H4832" s="18">
        <f t="shared" ref="H4832:H4895" si="75">F4832+G4832</f>
        <v>0</v>
      </c>
    </row>
    <row r="4833" spans="2:8" s="13" customFormat="1" hidden="1" x14ac:dyDescent="0.15">
      <c r="B4833" s="15">
        <v>136004</v>
      </c>
      <c r="C4833" s="16" t="s">
        <v>1602</v>
      </c>
      <c r="D4833" s="26">
        <v>43738</v>
      </c>
      <c r="E4833" s="16" t="s">
        <v>2563</v>
      </c>
      <c r="F4833" s="66"/>
      <c r="G4833" s="17">
        <v>-2337500</v>
      </c>
      <c r="H4833" s="18">
        <f t="shared" si="75"/>
        <v>-2337500</v>
      </c>
    </row>
    <row r="4834" spans="2:8" s="13" customFormat="1" hidden="1" x14ac:dyDescent="0.15">
      <c r="B4834" s="15">
        <v>136005</v>
      </c>
      <c r="C4834" s="16" t="s">
        <v>1603</v>
      </c>
      <c r="D4834" s="26">
        <v>43738</v>
      </c>
      <c r="E4834" s="16" t="s">
        <v>2563</v>
      </c>
      <c r="F4834" s="66"/>
      <c r="G4834" s="17">
        <v>0</v>
      </c>
      <c r="H4834" s="18">
        <f t="shared" si="75"/>
        <v>0</v>
      </c>
    </row>
    <row r="4835" spans="2:8" s="13" customFormat="1" hidden="1" x14ac:dyDescent="0.15">
      <c r="B4835" s="15">
        <v>136006</v>
      </c>
      <c r="C4835" s="16" t="s">
        <v>1604</v>
      </c>
      <c r="D4835" s="26">
        <v>43738</v>
      </c>
      <c r="E4835" s="16" t="s">
        <v>2563</v>
      </c>
      <c r="F4835" s="66"/>
      <c r="G4835" s="17">
        <v>0</v>
      </c>
      <c r="H4835" s="18">
        <f t="shared" si="75"/>
        <v>0</v>
      </c>
    </row>
    <row r="4836" spans="2:8" s="13" customFormat="1" hidden="1" x14ac:dyDescent="0.15">
      <c r="B4836" s="15">
        <v>136007</v>
      </c>
      <c r="C4836" s="16" t="s">
        <v>1605</v>
      </c>
      <c r="D4836" s="26">
        <v>43738</v>
      </c>
      <c r="E4836" s="16" t="s">
        <v>2563</v>
      </c>
      <c r="F4836" s="66"/>
      <c r="G4836" s="17">
        <v>0</v>
      </c>
      <c r="H4836" s="18">
        <f t="shared" si="75"/>
        <v>0</v>
      </c>
    </row>
    <row r="4837" spans="2:8" s="13" customFormat="1" hidden="1" x14ac:dyDescent="0.15">
      <c r="B4837" s="15">
        <v>136008</v>
      </c>
      <c r="C4837" s="16" t="s">
        <v>1606</v>
      </c>
      <c r="D4837" s="26">
        <v>43738</v>
      </c>
      <c r="E4837" s="16" t="s">
        <v>2563</v>
      </c>
      <c r="F4837" s="66"/>
      <c r="G4837" s="17">
        <v>-6018000</v>
      </c>
      <c r="H4837" s="18">
        <f t="shared" si="75"/>
        <v>-6018000</v>
      </c>
    </row>
    <row r="4838" spans="2:8" s="13" customFormat="1" hidden="1" x14ac:dyDescent="0.15">
      <c r="B4838" s="15">
        <v>136009</v>
      </c>
      <c r="C4838" s="16" t="s">
        <v>1607</v>
      </c>
      <c r="D4838" s="26">
        <v>43738</v>
      </c>
      <c r="E4838" s="16" t="s">
        <v>2563</v>
      </c>
      <c r="F4838" s="66"/>
      <c r="G4838" s="17">
        <v>-81719000</v>
      </c>
      <c r="H4838" s="18">
        <f t="shared" si="75"/>
        <v>-81719000</v>
      </c>
    </row>
    <row r="4839" spans="2:8" s="13" customFormat="1" hidden="1" x14ac:dyDescent="0.15">
      <c r="B4839" s="15">
        <v>136010</v>
      </c>
      <c r="C4839" s="16" t="s">
        <v>1608</v>
      </c>
      <c r="D4839" s="26">
        <v>43738</v>
      </c>
      <c r="E4839" s="16" t="s">
        <v>2563</v>
      </c>
      <c r="F4839" s="66"/>
      <c r="G4839" s="17">
        <v>0</v>
      </c>
      <c r="H4839" s="18">
        <f t="shared" si="75"/>
        <v>0</v>
      </c>
    </row>
    <row r="4840" spans="2:8" s="13" customFormat="1" hidden="1" x14ac:dyDescent="0.15">
      <c r="B4840" s="15">
        <v>136011</v>
      </c>
      <c r="C4840" s="16" t="s">
        <v>1609</v>
      </c>
      <c r="D4840" s="26">
        <v>43738</v>
      </c>
      <c r="E4840" s="16" t="s">
        <v>2563</v>
      </c>
      <c r="F4840" s="66"/>
      <c r="G4840" s="17">
        <v>0</v>
      </c>
      <c r="H4840" s="18">
        <f t="shared" si="75"/>
        <v>0</v>
      </c>
    </row>
    <row r="4841" spans="2:8" s="13" customFormat="1" hidden="1" x14ac:dyDescent="0.15">
      <c r="B4841" s="15">
        <v>136012</v>
      </c>
      <c r="C4841" s="16" t="s">
        <v>1610</v>
      </c>
      <c r="D4841" s="26">
        <v>43738</v>
      </c>
      <c r="E4841" s="16" t="s">
        <v>2563</v>
      </c>
      <c r="F4841" s="66"/>
      <c r="G4841" s="17">
        <v>0</v>
      </c>
      <c r="H4841" s="18">
        <f t="shared" si="75"/>
        <v>0</v>
      </c>
    </row>
    <row r="4842" spans="2:8" s="13" customFormat="1" hidden="1" x14ac:dyDescent="0.15">
      <c r="B4842" s="15">
        <v>136013</v>
      </c>
      <c r="C4842" s="16" t="s">
        <v>1611</v>
      </c>
      <c r="D4842" s="26">
        <v>43738</v>
      </c>
      <c r="E4842" s="16" t="s">
        <v>2563</v>
      </c>
      <c r="F4842" s="66"/>
      <c r="G4842" s="17">
        <v>0</v>
      </c>
      <c r="H4842" s="18">
        <f t="shared" si="75"/>
        <v>0</v>
      </c>
    </row>
    <row r="4843" spans="2:8" s="13" customFormat="1" hidden="1" x14ac:dyDescent="0.15">
      <c r="B4843" s="15">
        <v>136014</v>
      </c>
      <c r="C4843" s="16" t="s">
        <v>1612</v>
      </c>
      <c r="D4843" s="26">
        <v>43738</v>
      </c>
      <c r="E4843" s="16" t="s">
        <v>2563</v>
      </c>
      <c r="F4843" s="66"/>
      <c r="G4843" s="17">
        <v>-7990000</v>
      </c>
      <c r="H4843" s="18">
        <f t="shared" si="75"/>
        <v>-7990000</v>
      </c>
    </row>
    <row r="4844" spans="2:8" s="13" customFormat="1" hidden="1" x14ac:dyDescent="0.15">
      <c r="B4844" s="15">
        <v>136015</v>
      </c>
      <c r="C4844" s="16" t="s">
        <v>1613</v>
      </c>
      <c r="D4844" s="26">
        <v>43738</v>
      </c>
      <c r="E4844" s="16" t="s">
        <v>2563</v>
      </c>
      <c r="F4844" s="66"/>
      <c r="G4844" s="17">
        <v>-20060000</v>
      </c>
      <c r="H4844" s="18">
        <f t="shared" si="75"/>
        <v>-20060000</v>
      </c>
    </row>
    <row r="4845" spans="2:8" s="13" customFormat="1" hidden="1" x14ac:dyDescent="0.15">
      <c r="B4845" s="15">
        <v>136016</v>
      </c>
      <c r="C4845" s="16" t="s">
        <v>1614</v>
      </c>
      <c r="D4845" s="26">
        <v>43738</v>
      </c>
      <c r="E4845" s="16" t="s">
        <v>2563</v>
      </c>
      <c r="F4845" s="66"/>
      <c r="G4845" s="17">
        <v>0</v>
      </c>
      <c r="H4845" s="18">
        <f t="shared" si="75"/>
        <v>0</v>
      </c>
    </row>
    <row r="4846" spans="2:8" s="13" customFormat="1" hidden="1" x14ac:dyDescent="0.15">
      <c r="B4846" s="15">
        <v>136017</v>
      </c>
      <c r="C4846" s="16" t="s">
        <v>1615</v>
      </c>
      <c r="D4846" s="26">
        <v>43738</v>
      </c>
      <c r="E4846" s="16" t="s">
        <v>2563</v>
      </c>
      <c r="F4846" s="66"/>
      <c r="G4846" s="17">
        <v>-10030000</v>
      </c>
      <c r="H4846" s="18">
        <f t="shared" si="75"/>
        <v>-10030000</v>
      </c>
    </row>
    <row r="4847" spans="2:8" s="13" customFormat="1" hidden="1" x14ac:dyDescent="0.15">
      <c r="B4847" s="15">
        <v>136018</v>
      </c>
      <c r="C4847" s="16" t="s">
        <v>1616</v>
      </c>
      <c r="D4847" s="26">
        <v>43738</v>
      </c>
      <c r="E4847" s="16" t="s">
        <v>2563</v>
      </c>
      <c r="F4847" s="66"/>
      <c r="G4847" s="17">
        <v>0</v>
      </c>
      <c r="H4847" s="18">
        <f t="shared" si="75"/>
        <v>0</v>
      </c>
    </row>
    <row r="4848" spans="2:8" s="13" customFormat="1" hidden="1" x14ac:dyDescent="0.15">
      <c r="B4848" s="15">
        <v>136019</v>
      </c>
      <c r="C4848" s="16" t="s">
        <v>1617</v>
      </c>
      <c r="D4848" s="26">
        <v>43738</v>
      </c>
      <c r="E4848" s="16" t="s">
        <v>2563</v>
      </c>
      <c r="F4848" s="66"/>
      <c r="G4848" s="17">
        <v>0</v>
      </c>
      <c r="H4848" s="18">
        <f t="shared" si="75"/>
        <v>0</v>
      </c>
    </row>
    <row r="4849" spans="2:8" s="13" customFormat="1" hidden="1" x14ac:dyDescent="0.15">
      <c r="B4849" s="15">
        <v>136020</v>
      </c>
      <c r="C4849" s="16" t="s">
        <v>1618</v>
      </c>
      <c r="D4849" s="26">
        <v>43738</v>
      </c>
      <c r="E4849" s="16" t="s">
        <v>2563</v>
      </c>
      <c r="F4849" s="66"/>
      <c r="G4849" s="17">
        <v>0</v>
      </c>
      <c r="H4849" s="18">
        <f t="shared" si="75"/>
        <v>0</v>
      </c>
    </row>
    <row r="4850" spans="2:8" s="13" customFormat="1" hidden="1" x14ac:dyDescent="0.15">
      <c r="B4850" s="15">
        <v>136021</v>
      </c>
      <c r="C4850" s="16" t="s">
        <v>1619</v>
      </c>
      <c r="D4850" s="26">
        <v>43738</v>
      </c>
      <c r="E4850" s="16" t="s">
        <v>2563</v>
      </c>
      <c r="F4850" s="66"/>
      <c r="G4850" s="17">
        <v>0</v>
      </c>
      <c r="H4850" s="18">
        <f t="shared" si="75"/>
        <v>0</v>
      </c>
    </row>
    <row r="4851" spans="2:8" s="13" customFormat="1" hidden="1" x14ac:dyDescent="0.15">
      <c r="B4851" s="15">
        <v>136022</v>
      </c>
      <c r="C4851" s="16" t="s">
        <v>1620</v>
      </c>
      <c r="D4851" s="26">
        <v>43738</v>
      </c>
      <c r="E4851" s="16" t="s">
        <v>2563</v>
      </c>
      <c r="F4851" s="66"/>
      <c r="G4851" s="17">
        <v>0</v>
      </c>
      <c r="H4851" s="18">
        <f t="shared" si="75"/>
        <v>0</v>
      </c>
    </row>
    <row r="4852" spans="2:8" s="13" customFormat="1" hidden="1" x14ac:dyDescent="0.15">
      <c r="B4852" s="15">
        <v>136023</v>
      </c>
      <c r="C4852" s="16" t="s">
        <v>1621</v>
      </c>
      <c r="D4852" s="26">
        <v>43738</v>
      </c>
      <c r="E4852" s="16" t="s">
        <v>2563</v>
      </c>
      <c r="F4852" s="66"/>
      <c r="G4852" s="17">
        <v>-1768000</v>
      </c>
      <c r="H4852" s="18">
        <f t="shared" si="75"/>
        <v>-1768000</v>
      </c>
    </row>
    <row r="4853" spans="2:8" s="13" customFormat="1" hidden="1" x14ac:dyDescent="0.15">
      <c r="B4853" s="15">
        <v>136024</v>
      </c>
      <c r="C4853" s="16" t="s">
        <v>1622</v>
      </c>
      <c r="D4853" s="26">
        <v>43738</v>
      </c>
      <c r="E4853" s="16" t="s">
        <v>2563</v>
      </c>
      <c r="F4853" s="66"/>
      <c r="G4853" s="17">
        <v>-579000</v>
      </c>
      <c r="H4853" s="18">
        <f t="shared" si="75"/>
        <v>-579000</v>
      </c>
    </row>
    <row r="4854" spans="2:8" s="13" customFormat="1" hidden="1" x14ac:dyDescent="0.15">
      <c r="B4854" s="15">
        <v>136025</v>
      </c>
      <c r="C4854" s="16" t="s">
        <v>1623</v>
      </c>
      <c r="D4854" s="26">
        <v>43738</v>
      </c>
      <c r="E4854" s="16" t="s">
        <v>2563</v>
      </c>
      <c r="F4854" s="66"/>
      <c r="G4854" s="17">
        <v>0</v>
      </c>
      <c r="H4854" s="18">
        <f t="shared" si="75"/>
        <v>0</v>
      </c>
    </row>
    <row r="4855" spans="2:8" s="13" customFormat="1" hidden="1" x14ac:dyDescent="0.15">
      <c r="B4855" s="15">
        <v>136026</v>
      </c>
      <c r="C4855" s="16" t="s">
        <v>1624</v>
      </c>
      <c r="D4855" s="26">
        <v>43738</v>
      </c>
      <c r="E4855" s="16" t="s">
        <v>2563</v>
      </c>
      <c r="F4855" s="66"/>
      <c r="G4855" s="17">
        <v>0</v>
      </c>
      <c r="H4855" s="18">
        <f t="shared" si="75"/>
        <v>0</v>
      </c>
    </row>
    <row r="4856" spans="2:8" s="13" customFormat="1" hidden="1" x14ac:dyDescent="0.15">
      <c r="B4856" s="15">
        <v>136027</v>
      </c>
      <c r="C4856" s="16" t="s">
        <v>1625</v>
      </c>
      <c r="D4856" s="26">
        <v>43738</v>
      </c>
      <c r="E4856" s="16" t="s">
        <v>2563</v>
      </c>
      <c r="F4856" s="66"/>
      <c r="G4856" s="17">
        <v>0</v>
      </c>
      <c r="H4856" s="18">
        <f t="shared" si="75"/>
        <v>0</v>
      </c>
    </row>
    <row r="4857" spans="2:8" s="13" customFormat="1" hidden="1" x14ac:dyDescent="0.15">
      <c r="B4857" s="15">
        <v>136028</v>
      </c>
      <c r="C4857" s="16" t="s">
        <v>1626</v>
      </c>
      <c r="D4857" s="26">
        <v>43738</v>
      </c>
      <c r="E4857" s="16" t="s">
        <v>2563</v>
      </c>
      <c r="F4857" s="66"/>
      <c r="G4857" s="17">
        <v>0</v>
      </c>
      <c r="H4857" s="18">
        <f t="shared" si="75"/>
        <v>0</v>
      </c>
    </row>
    <row r="4858" spans="2:8" s="13" customFormat="1" hidden="1" x14ac:dyDescent="0.15">
      <c r="B4858" s="15">
        <v>136029</v>
      </c>
      <c r="C4858" s="16" t="s">
        <v>1627</v>
      </c>
      <c r="D4858" s="26">
        <v>43738</v>
      </c>
      <c r="E4858" s="16" t="s">
        <v>2563</v>
      </c>
      <c r="F4858" s="66"/>
      <c r="G4858" s="17">
        <v>0</v>
      </c>
      <c r="H4858" s="18">
        <f t="shared" si="75"/>
        <v>0</v>
      </c>
    </row>
    <row r="4859" spans="2:8" s="13" customFormat="1" hidden="1" x14ac:dyDescent="0.15">
      <c r="B4859" s="15">
        <v>136030</v>
      </c>
      <c r="C4859" s="16" t="s">
        <v>1628</v>
      </c>
      <c r="D4859" s="26">
        <v>43738</v>
      </c>
      <c r="E4859" s="16" t="s">
        <v>2563</v>
      </c>
      <c r="F4859" s="66"/>
      <c r="G4859" s="17">
        <v>0</v>
      </c>
      <c r="H4859" s="18">
        <f t="shared" si="75"/>
        <v>0</v>
      </c>
    </row>
    <row r="4860" spans="2:8" s="13" customFormat="1" hidden="1" x14ac:dyDescent="0.15">
      <c r="B4860" s="15">
        <v>136031</v>
      </c>
      <c r="C4860" s="16" t="s">
        <v>1629</v>
      </c>
      <c r="D4860" s="26">
        <v>43738</v>
      </c>
      <c r="E4860" s="16" t="s">
        <v>2563</v>
      </c>
      <c r="F4860" s="66"/>
      <c r="G4860" s="17">
        <v>0</v>
      </c>
      <c r="H4860" s="18">
        <f t="shared" si="75"/>
        <v>0</v>
      </c>
    </row>
    <row r="4861" spans="2:8" s="13" customFormat="1" hidden="1" x14ac:dyDescent="0.15">
      <c r="B4861" s="15">
        <v>136032</v>
      </c>
      <c r="C4861" s="16" t="s">
        <v>1630</v>
      </c>
      <c r="D4861" s="26">
        <v>43738</v>
      </c>
      <c r="E4861" s="16" t="s">
        <v>2563</v>
      </c>
      <c r="F4861" s="66"/>
      <c r="G4861" s="17">
        <v>0</v>
      </c>
      <c r="H4861" s="18">
        <f t="shared" si="75"/>
        <v>0</v>
      </c>
    </row>
    <row r="4862" spans="2:8" s="13" customFormat="1" hidden="1" x14ac:dyDescent="0.15">
      <c r="B4862" s="15">
        <v>136033</v>
      </c>
      <c r="C4862" s="16" t="s">
        <v>1631</v>
      </c>
      <c r="D4862" s="26">
        <v>43738</v>
      </c>
      <c r="E4862" s="16" t="s">
        <v>2563</v>
      </c>
      <c r="F4862" s="66"/>
      <c r="G4862" s="17">
        <v>0</v>
      </c>
      <c r="H4862" s="18">
        <f t="shared" si="75"/>
        <v>0</v>
      </c>
    </row>
    <row r="4863" spans="2:8" s="13" customFormat="1" hidden="1" x14ac:dyDescent="0.15">
      <c r="B4863" s="15">
        <v>136034</v>
      </c>
      <c r="C4863" s="16" t="s">
        <v>1632</v>
      </c>
      <c r="D4863" s="26">
        <v>43738</v>
      </c>
      <c r="E4863" s="16" t="s">
        <v>2563</v>
      </c>
      <c r="F4863" s="66"/>
      <c r="G4863" s="17">
        <v>0</v>
      </c>
      <c r="H4863" s="18">
        <f t="shared" si="75"/>
        <v>0</v>
      </c>
    </row>
    <row r="4864" spans="2:8" s="13" customFormat="1" hidden="1" x14ac:dyDescent="0.15">
      <c r="B4864" s="15">
        <v>136035</v>
      </c>
      <c r="C4864" s="16" t="s">
        <v>1633</v>
      </c>
      <c r="D4864" s="26">
        <v>43738</v>
      </c>
      <c r="E4864" s="16" t="s">
        <v>2563</v>
      </c>
      <c r="F4864" s="66"/>
      <c r="G4864" s="17">
        <v>0</v>
      </c>
      <c r="H4864" s="18">
        <f t="shared" si="75"/>
        <v>0</v>
      </c>
    </row>
    <row r="4865" spans="2:8" s="13" customFormat="1" hidden="1" x14ac:dyDescent="0.15">
      <c r="B4865" s="15">
        <v>136036</v>
      </c>
      <c r="C4865" s="16" t="s">
        <v>1634</v>
      </c>
      <c r="D4865" s="26">
        <v>43738</v>
      </c>
      <c r="E4865" s="16" t="s">
        <v>2563</v>
      </c>
      <c r="F4865" s="66"/>
      <c r="G4865" s="17">
        <v>0</v>
      </c>
      <c r="H4865" s="18">
        <f t="shared" si="75"/>
        <v>0</v>
      </c>
    </row>
    <row r="4866" spans="2:8" s="13" customFormat="1" hidden="1" x14ac:dyDescent="0.15">
      <c r="B4866" s="15">
        <v>136037</v>
      </c>
      <c r="C4866" s="16" t="s">
        <v>1635</v>
      </c>
      <c r="D4866" s="26">
        <v>43738</v>
      </c>
      <c r="E4866" s="16" t="s">
        <v>2563</v>
      </c>
      <c r="F4866" s="66"/>
      <c r="G4866" s="17">
        <v>0</v>
      </c>
      <c r="H4866" s="18">
        <f t="shared" si="75"/>
        <v>0</v>
      </c>
    </row>
    <row r="4867" spans="2:8" s="13" customFormat="1" hidden="1" x14ac:dyDescent="0.15">
      <c r="B4867" s="15">
        <v>136038</v>
      </c>
      <c r="C4867" s="16" t="s">
        <v>1636</v>
      </c>
      <c r="D4867" s="26">
        <v>43738</v>
      </c>
      <c r="E4867" s="16" t="s">
        <v>2563</v>
      </c>
      <c r="F4867" s="66"/>
      <c r="G4867" s="17">
        <v>0</v>
      </c>
      <c r="H4867" s="18">
        <f t="shared" si="75"/>
        <v>0</v>
      </c>
    </row>
    <row r="4868" spans="2:8" s="13" customFormat="1" hidden="1" x14ac:dyDescent="0.15">
      <c r="B4868" s="15">
        <v>136039</v>
      </c>
      <c r="C4868" s="16" t="s">
        <v>1637</v>
      </c>
      <c r="D4868" s="26">
        <v>43738</v>
      </c>
      <c r="E4868" s="16" t="s">
        <v>2563</v>
      </c>
      <c r="F4868" s="66"/>
      <c r="G4868" s="17">
        <v>0</v>
      </c>
      <c r="H4868" s="18">
        <f t="shared" si="75"/>
        <v>0</v>
      </c>
    </row>
    <row r="4869" spans="2:8" s="13" customFormat="1" hidden="1" x14ac:dyDescent="0.15">
      <c r="B4869" s="15">
        <v>136040</v>
      </c>
      <c r="C4869" s="16" t="s">
        <v>1638</v>
      </c>
      <c r="D4869" s="26">
        <v>43738</v>
      </c>
      <c r="E4869" s="16" t="s">
        <v>2563</v>
      </c>
      <c r="F4869" s="66"/>
      <c r="G4869" s="17">
        <v>0</v>
      </c>
      <c r="H4869" s="18">
        <f t="shared" si="75"/>
        <v>0</v>
      </c>
    </row>
    <row r="4870" spans="2:8" s="13" customFormat="1" hidden="1" x14ac:dyDescent="0.15">
      <c r="B4870" s="15">
        <v>136041</v>
      </c>
      <c r="C4870" s="16" t="s">
        <v>1639</v>
      </c>
      <c r="D4870" s="26">
        <v>43738</v>
      </c>
      <c r="E4870" s="16" t="s">
        <v>2563</v>
      </c>
      <c r="F4870" s="66"/>
      <c r="G4870" s="17">
        <v>-4505000</v>
      </c>
      <c r="H4870" s="18">
        <f t="shared" si="75"/>
        <v>-4505000</v>
      </c>
    </row>
    <row r="4871" spans="2:8" s="13" customFormat="1" hidden="1" x14ac:dyDescent="0.15">
      <c r="B4871" s="15">
        <v>136042</v>
      </c>
      <c r="C4871" s="16" t="s">
        <v>1640</v>
      </c>
      <c r="D4871" s="26">
        <v>43738</v>
      </c>
      <c r="E4871" s="16" t="s">
        <v>2563</v>
      </c>
      <c r="F4871" s="66"/>
      <c r="G4871" s="17">
        <v>-89575500</v>
      </c>
      <c r="H4871" s="18">
        <f t="shared" si="75"/>
        <v>-89575500</v>
      </c>
    </row>
    <row r="4872" spans="2:8" s="13" customFormat="1" hidden="1" x14ac:dyDescent="0.15">
      <c r="B4872" s="15">
        <v>136043</v>
      </c>
      <c r="C4872" s="16" t="s">
        <v>1641</v>
      </c>
      <c r="D4872" s="26">
        <v>43738</v>
      </c>
      <c r="E4872" s="16" t="s">
        <v>2563</v>
      </c>
      <c r="F4872" s="66"/>
      <c r="G4872" s="17">
        <v>0</v>
      </c>
      <c r="H4872" s="18">
        <f t="shared" si="75"/>
        <v>0</v>
      </c>
    </row>
    <row r="4873" spans="2:8" s="13" customFormat="1" hidden="1" x14ac:dyDescent="0.15">
      <c r="B4873" s="15">
        <v>136044</v>
      </c>
      <c r="C4873" s="16" t="s">
        <v>1642</v>
      </c>
      <c r="D4873" s="26">
        <v>43738</v>
      </c>
      <c r="E4873" s="16" t="s">
        <v>2563</v>
      </c>
      <c r="F4873" s="66"/>
      <c r="G4873" s="17">
        <v>0</v>
      </c>
      <c r="H4873" s="18">
        <f t="shared" si="75"/>
        <v>0</v>
      </c>
    </row>
    <row r="4874" spans="2:8" s="13" customFormat="1" hidden="1" x14ac:dyDescent="0.15">
      <c r="B4874" s="15">
        <v>136045</v>
      </c>
      <c r="C4874" s="16" t="s">
        <v>1643</v>
      </c>
      <c r="D4874" s="26">
        <v>43738</v>
      </c>
      <c r="E4874" s="16" t="s">
        <v>2563</v>
      </c>
      <c r="F4874" s="66"/>
      <c r="G4874" s="17">
        <v>-26520000</v>
      </c>
      <c r="H4874" s="18">
        <f t="shared" si="75"/>
        <v>-26520000</v>
      </c>
    </row>
    <row r="4875" spans="2:8" s="13" customFormat="1" hidden="1" x14ac:dyDescent="0.15">
      <c r="B4875" s="15">
        <v>136046</v>
      </c>
      <c r="C4875" s="16" t="s">
        <v>1644</v>
      </c>
      <c r="D4875" s="26">
        <v>43738</v>
      </c>
      <c r="E4875" s="16" t="s">
        <v>2563</v>
      </c>
      <c r="F4875" s="66"/>
      <c r="G4875" s="17">
        <v>0</v>
      </c>
      <c r="H4875" s="18">
        <f t="shared" si="75"/>
        <v>0</v>
      </c>
    </row>
    <row r="4876" spans="2:8" s="13" customFormat="1" hidden="1" x14ac:dyDescent="0.15">
      <c r="B4876" s="15">
        <v>136047</v>
      </c>
      <c r="C4876" s="16" t="s">
        <v>1645</v>
      </c>
      <c r="D4876" s="26">
        <v>43738</v>
      </c>
      <c r="E4876" s="16" t="s">
        <v>2563</v>
      </c>
      <c r="F4876" s="66"/>
      <c r="G4876" s="17">
        <v>-2346000</v>
      </c>
      <c r="H4876" s="18">
        <f t="shared" si="75"/>
        <v>-2346000</v>
      </c>
    </row>
    <row r="4877" spans="2:8" s="13" customFormat="1" hidden="1" x14ac:dyDescent="0.15">
      <c r="B4877" s="15">
        <v>136048</v>
      </c>
      <c r="C4877" s="16" t="s">
        <v>1646</v>
      </c>
      <c r="D4877" s="26">
        <v>43738</v>
      </c>
      <c r="E4877" s="16" t="s">
        <v>2563</v>
      </c>
      <c r="F4877" s="66"/>
      <c r="G4877" s="17">
        <v>0</v>
      </c>
      <c r="H4877" s="18">
        <f t="shared" si="75"/>
        <v>0</v>
      </c>
    </row>
    <row r="4878" spans="2:8" s="13" customFormat="1" hidden="1" x14ac:dyDescent="0.15">
      <c r="B4878" s="15">
        <v>136049</v>
      </c>
      <c r="C4878" s="16" t="s">
        <v>1647</v>
      </c>
      <c r="D4878" s="26">
        <v>43738</v>
      </c>
      <c r="E4878" s="16" t="s">
        <v>2563</v>
      </c>
      <c r="F4878" s="66"/>
      <c r="G4878" s="17">
        <v>0</v>
      </c>
      <c r="H4878" s="18">
        <f t="shared" si="75"/>
        <v>0</v>
      </c>
    </row>
    <row r="4879" spans="2:8" s="13" customFormat="1" hidden="1" x14ac:dyDescent="0.15">
      <c r="B4879" s="15">
        <v>136050</v>
      </c>
      <c r="C4879" s="16" t="s">
        <v>1648</v>
      </c>
      <c r="D4879" s="26">
        <v>43738</v>
      </c>
      <c r="E4879" s="16" t="s">
        <v>2563</v>
      </c>
      <c r="F4879" s="66"/>
      <c r="G4879" s="17">
        <v>-72450000</v>
      </c>
      <c r="H4879" s="18">
        <f t="shared" si="75"/>
        <v>-72450000</v>
      </c>
    </row>
    <row r="4880" spans="2:8" s="13" customFormat="1" hidden="1" x14ac:dyDescent="0.15">
      <c r="B4880" s="15">
        <v>136051</v>
      </c>
      <c r="C4880" s="16" t="s">
        <v>1649</v>
      </c>
      <c r="D4880" s="26">
        <v>43738</v>
      </c>
      <c r="E4880" s="16" t="s">
        <v>2563</v>
      </c>
      <c r="F4880" s="66"/>
      <c r="G4880" s="17">
        <v>-2414000</v>
      </c>
      <c r="H4880" s="18">
        <f t="shared" si="75"/>
        <v>-2414000</v>
      </c>
    </row>
    <row r="4881" spans="2:8" s="13" customFormat="1" hidden="1" x14ac:dyDescent="0.15">
      <c r="B4881" s="15">
        <v>136052</v>
      </c>
      <c r="C4881" s="16" t="s">
        <v>1650</v>
      </c>
      <c r="D4881" s="26">
        <v>43738</v>
      </c>
      <c r="E4881" s="16" t="s">
        <v>2563</v>
      </c>
      <c r="F4881" s="66"/>
      <c r="G4881" s="17">
        <v>-1751000</v>
      </c>
      <c r="H4881" s="18">
        <f t="shared" si="75"/>
        <v>-1751000</v>
      </c>
    </row>
    <row r="4882" spans="2:8" s="13" customFormat="1" hidden="1" x14ac:dyDescent="0.15">
      <c r="B4882" s="15">
        <v>136053</v>
      </c>
      <c r="C4882" s="16" t="s">
        <v>1651</v>
      </c>
      <c r="D4882" s="26">
        <v>43738</v>
      </c>
      <c r="E4882" s="16" t="s">
        <v>2563</v>
      </c>
      <c r="F4882" s="66"/>
      <c r="G4882" s="17">
        <v>0</v>
      </c>
      <c r="H4882" s="18">
        <f t="shared" si="75"/>
        <v>0</v>
      </c>
    </row>
    <row r="4883" spans="2:8" s="13" customFormat="1" hidden="1" x14ac:dyDescent="0.15">
      <c r="B4883" s="15">
        <v>136054</v>
      </c>
      <c r="C4883" s="16" t="s">
        <v>1652</v>
      </c>
      <c r="D4883" s="26">
        <v>43738</v>
      </c>
      <c r="E4883" s="16" t="s">
        <v>2563</v>
      </c>
      <c r="F4883" s="66"/>
      <c r="G4883" s="17">
        <v>0</v>
      </c>
      <c r="H4883" s="18">
        <f t="shared" si="75"/>
        <v>0</v>
      </c>
    </row>
    <row r="4884" spans="2:8" s="13" customFormat="1" hidden="1" x14ac:dyDescent="0.15">
      <c r="B4884" s="15">
        <v>136055</v>
      </c>
      <c r="C4884" s="16" t="s">
        <v>1653</v>
      </c>
      <c r="D4884" s="26">
        <v>43738</v>
      </c>
      <c r="E4884" s="16" t="s">
        <v>2563</v>
      </c>
      <c r="F4884" s="66"/>
      <c r="G4884" s="17">
        <v>0</v>
      </c>
      <c r="H4884" s="18">
        <f t="shared" si="75"/>
        <v>0</v>
      </c>
    </row>
    <row r="4885" spans="2:8" s="13" customFormat="1" hidden="1" x14ac:dyDescent="0.15">
      <c r="B4885" s="15">
        <v>136056</v>
      </c>
      <c r="C4885" s="16" t="s">
        <v>1654</v>
      </c>
      <c r="D4885" s="26">
        <v>43738</v>
      </c>
      <c r="E4885" s="16" t="s">
        <v>2563</v>
      </c>
      <c r="F4885" s="66"/>
      <c r="G4885" s="17">
        <v>0</v>
      </c>
      <c r="H4885" s="18">
        <f t="shared" si="75"/>
        <v>0</v>
      </c>
    </row>
    <row r="4886" spans="2:8" s="13" customFormat="1" hidden="1" x14ac:dyDescent="0.15">
      <c r="B4886" s="15">
        <v>136057</v>
      </c>
      <c r="C4886" s="16" t="s">
        <v>1655</v>
      </c>
      <c r="D4886" s="26">
        <v>43738</v>
      </c>
      <c r="E4886" s="16" t="s">
        <v>2563</v>
      </c>
      <c r="F4886" s="66"/>
      <c r="G4886" s="17">
        <v>0</v>
      </c>
      <c r="H4886" s="18">
        <f t="shared" si="75"/>
        <v>0</v>
      </c>
    </row>
    <row r="4887" spans="2:8" s="13" customFormat="1" hidden="1" x14ac:dyDescent="0.15">
      <c r="B4887" s="15">
        <v>136058</v>
      </c>
      <c r="C4887" s="16" t="s">
        <v>1656</v>
      </c>
      <c r="D4887" s="26">
        <v>43738</v>
      </c>
      <c r="E4887" s="16" t="s">
        <v>2563</v>
      </c>
      <c r="F4887" s="66"/>
      <c r="G4887" s="17">
        <v>-3570000</v>
      </c>
      <c r="H4887" s="18">
        <f t="shared" si="75"/>
        <v>-3570000</v>
      </c>
    </row>
    <row r="4888" spans="2:8" s="13" customFormat="1" hidden="1" x14ac:dyDescent="0.15">
      <c r="B4888" s="15">
        <v>136059</v>
      </c>
      <c r="C4888" s="16" t="s">
        <v>1657</v>
      </c>
      <c r="D4888" s="26">
        <v>43738</v>
      </c>
      <c r="E4888" s="16" t="s">
        <v>2563</v>
      </c>
      <c r="F4888" s="66"/>
      <c r="G4888" s="17">
        <v>-3332000</v>
      </c>
      <c r="H4888" s="18">
        <f t="shared" si="75"/>
        <v>-3332000</v>
      </c>
    </row>
    <row r="4889" spans="2:8" s="13" customFormat="1" hidden="1" x14ac:dyDescent="0.15">
      <c r="B4889" s="15">
        <v>136060</v>
      </c>
      <c r="C4889" s="16" t="s">
        <v>1658</v>
      </c>
      <c r="D4889" s="26">
        <v>43738</v>
      </c>
      <c r="E4889" s="16" t="s">
        <v>2563</v>
      </c>
      <c r="F4889" s="66"/>
      <c r="G4889" s="17">
        <v>0</v>
      </c>
      <c r="H4889" s="18">
        <f t="shared" si="75"/>
        <v>0</v>
      </c>
    </row>
    <row r="4890" spans="2:8" s="13" customFormat="1" hidden="1" x14ac:dyDescent="0.15">
      <c r="B4890" s="15">
        <v>136061</v>
      </c>
      <c r="C4890" s="16" t="s">
        <v>1659</v>
      </c>
      <c r="D4890" s="26">
        <v>43738</v>
      </c>
      <c r="E4890" s="16" t="s">
        <v>2563</v>
      </c>
      <c r="F4890" s="66"/>
      <c r="G4890" s="17">
        <v>0</v>
      </c>
      <c r="H4890" s="18">
        <f t="shared" si="75"/>
        <v>0</v>
      </c>
    </row>
    <row r="4891" spans="2:8" s="13" customFormat="1" hidden="1" x14ac:dyDescent="0.15">
      <c r="B4891" s="15">
        <v>136062</v>
      </c>
      <c r="C4891" s="16" t="s">
        <v>1660</v>
      </c>
      <c r="D4891" s="26">
        <v>43738</v>
      </c>
      <c r="E4891" s="16" t="s">
        <v>2563</v>
      </c>
      <c r="F4891" s="66"/>
      <c r="G4891" s="17">
        <v>0</v>
      </c>
      <c r="H4891" s="18">
        <f t="shared" si="75"/>
        <v>0</v>
      </c>
    </row>
    <row r="4892" spans="2:8" s="13" customFormat="1" hidden="1" x14ac:dyDescent="0.15">
      <c r="B4892" s="15">
        <v>136063</v>
      </c>
      <c r="C4892" s="16" t="s">
        <v>1661</v>
      </c>
      <c r="D4892" s="26">
        <v>43738</v>
      </c>
      <c r="E4892" s="16" t="s">
        <v>2563</v>
      </c>
      <c r="F4892" s="66"/>
      <c r="G4892" s="17">
        <v>0</v>
      </c>
      <c r="H4892" s="18">
        <f t="shared" si="75"/>
        <v>0</v>
      </c>
    </row>
    <row r="4893" spans="2:8" s="13" customFormat="1" hidden="1" x14ac:dyDescent="0.15">
      <c r="B4893" s="15">
        <v>136064</v>
      </c>
      <c r="C4893" s="16" t="s">
        <v>1662</v>
      </c>
      <c r="D4893" s="26">
        <v>43738</v>
      </c>
      <c r="E4893" s="16" t="s">
        <v>2563</v>
      </c>
      <c r="F4893" s="66"/>
      <c r="G4893" s="17">
        <v>0</v>
      </c>
      <c r="H4893" s="18">
        <f t="shared" si="75"/>
        <v>0</v>
      </c>
    </row>
    <row r="4894" spans="2:8" s="13" customFormat="1" hidden="1" x14ac:dyDescent="0.15">
      <c r="B4894" s="15">
        <v>136065</v>
      </c>
      <c r="C4894" s="16" t="s">
        <v>1663</v>
      </c>
      <c r="D4894" s="26">
        <v>43738</v>
      </c>
      <c r="E4894" s="16" t="s">
        <v>2563</v>
      </c>
      <c r="F4894" s="66"/>
      <c r="G4894" s="17">
        <v>-24820000</v>
      </c>
      <c r="H4894" s="18">
        <f t="shared" si="75"/>
        <v>-24820000</v>
      </c>
    </row>
    <row r="4895" spans="2:8" s="13" customFormat="1" hidden="1" x14ac:dyDescent="0.15">
      <c r="B4895" s="15">
        <v>136066</v>
      </c>
      <c r="C4895" s="16" t="s">
        <v>1664</v>
      </c>
      <c r="D4895" s="26">
        <v>43738</v>
      </c>
      <c r="E4895" s="16" t="s">
        <v>2563</v>
      </c>
      <c r="F4895" s="66"/>
      <c r="G4895" s="17">
        <v>0</v>
      </c>
      <c r="H4895" s="18">
        <f t="shared" si="75"/>
        <v>0</v>
      </c>
    </row>
    <row r="4896" spans="2:8" s="13" customFormat="1" hidden="1" x14ac:dyDescent="0.15">
      <c r="B4896" s="15">
        <v>136067</v>
      </c>
      <c r="C4896" s="16" t="s">
        <v>1665</v>
      </c>
      <c r="D4896" s="26">
        <v>43738</v>
      </c>
      <c r="E4896" s="16" t="s">
        <v>2563</v>
      </c>
      <c r="F4896" s="66"/>
      <c r="G4896" s="17">
        <v>0</v>
      </c>
      <c r="H4896" s="18">
        <f t="shared" ref="H4896:H4959" si="76">F4896+G4896</f>
        <v>0</v>
      </c>
    </row>
    <row r="4897" spans="2:8" s="13" customFormat="1" hidden="1" x14ac:dyDescent="0.15">
      <c r="B4897" s="15">
        <v>136068</v>
      </c>
      <c r="C4897" s="16" t="s">
        <v>1666</v>
      </c>
      <c r="D4897" s="26">
        <v>43738</v>
      </c>
      <c r="E4897" s="16" t="s">
        <v>2563</v>
      </c>
      <c r="F4897" s="66"/>
      <c r="G4897" s="17">
        <v>0</v>
      </c>
      <c r="H4897" s="18">
        <f t="shared" si="76"/>
        <v>0</v>
      </c>
    </row>
    <row r="4898" spans="2:8" s="13" customFormat="1" hidden="1" x14ac:dyDescent="0.15">
      <c r="B4898" s="15">
        <v>136069</v>
      </c>
      <c r="C4898" s="16" t="s">
        <v>1667</v>
      </c>
      <c r="D4898" s="26">
        <v>43738</v>
      </c>
      <c r="E4898" s="16" t="s">
        <v>2563</v>
      </c>
      <c r="F4898" s="66"/>
      <c r="G4898" s="17">
        <v>-17036250</v>
      </c>
      <c r="H4898" s="18">
        <f t="shared" si="76"/>
        <v>-17036250</v>
      </c>
    </row>
    <row r="4899" spans="2:8" s="13" customFormat="1" hidden="1" x14ac:dyDescent="0.15">
      <c r="B4899" s="15">
        <v>136070</v>
      </c>
      <c r="C4899" s="16" t="s">
        <v>1668</v>
      </c>
      <c r="D4899" s="26">
        <v>43738</v>
      </c>
      <c r="E4899" s="16" t="s">
        <v>2563</v>
      </c>
      <c r="F4899" s="66"/>
      <c r="G4899" s="17">
        <v>0</v>
      </c>
      <c r="H4899" s="18">
        <f t="shared" si="76"/>
        <v>0</v>
      </c>
    </row>
    <row r="4900" spans="2:8" s="13" customFormat="1" hidden="1" x14ac:dyDescent="0.15">
      <c r="B4900" s="15">
        <v>136071</v>
      </c>
      <c r="C4900" s="16" t="s">
        <v>1669</v>
      </c>
      <c r="D4900" s="26">
        <v>43738</v>
      </c>
      <c r="E4900" s="16" t="s">
        <v>2563</v>
      </c>
      <c r="F4900" s="66"/>
      <c r="G4900" s="17">
        <v>0</v>
      </c>
      <c r="H4900" s="18">
        <f t="shared" si="76"/>
        <v>0</v>
      </c>
    </row>
    <row r="4901" spans="2:8" s="13" customFormat="1" hidden="1" x14ac:dyDescent="0.15">
      <c r="B4901" s="15">
        <v>136072</v>
      </c>
      <c r="C4901" s="16" t="s">
        <v>1670</v>
      </c>
      <c r="D4901" s="26">
        <v>43738</v>
      </c>
      <c r="E4901" s="16" t="s">
        <v>2563</v>
      </c>
      <c r="F4901" s="66"/>
      <c r="G4901" s="17">
        <v>0</v>
      </c>
      <c r="H4901" s="18">
        <f t="shared" si="76"/>
        <v>0</v>
      </c>
    </row>
    <row r="4902" spans="2:8" s="13" customFormat="1" hidden="1" x14ac:dyDescent="0.15">
      <c r="B4902" s="15">
        <v>136073</v>
      </c>
      <c r="C4902" s="16" t="s">
        <v>1671</v>
      </c>
      <c r="D4902" s="26">
        <v>43738</v>
      </c>
      <c r="E4902" s="16" t="s">
        <v>2563</v>
      </c>
      <c r="F4902" s="66"/>
      <c r="G4902" s="17">
        <v>0</v>
      </c>
      <c r="H4902" s="18">
        <f t="shared" si="76"/>
        <v>0</v>
      </c>
    </row>
    <row r="4903" spans="2:8" s="13" customFormat="1" hidden="1" x14ac:dyDescent="0.15">
      <c r="B4903" s="15">
        <v>136074</v>
      </c>
      <c r="C4903" s="16" t="s">
        <v>1672</v>
      </c>
      <c r="D4903" s="26">
        <v>43738</v>
      </c>
      <c r="E4903" s="16" t="s">
        <v>2563</v>
      </c>
      <c r="F4903" s="66"/>
      <c r="G4903" s="17">
        <v>0</v>
      </c>
      <c r="H4903" s="18">
        <f t="shared" si="76"/>
        <v>0</v>
      </c>
    </row>
    <row r="4904" spans="2:8" s="13" customFormat="1" hidden="1" x14ac:dyDescent="0.15">
      <c r="B4904" s="15">
        <v>136075</v>
      </c>
      <c r="C4904" s="16" t="s">
        <v>1673</v>
      </c>
      <c r="D4904" s="26">
        <v>43738</v>
      </c>
      <c r="E4904" s="16" t="s">
        <v>2563</v>
      </c>
      <c r="F4904" s="66"/>
      <c r="G4904" s="17">
        <v>0</v>
      </c>
      <c r="H4904" s="18">
        <f t="shared" si="76"/>
        <v>0</v>
      </c>
    </row>
    <row r="4905" spans="2:8" s="13" customFormat="1" hidden="1" x14ac:dyDescent="0.15">
      <c r="B4905" s="15">
        <v>136076</v>
      </c>
      <c r="C4905" s="16" t="s">
        <v>1674</v>
      </c>
      <c r="D4905" s="26">
        <v>43738</v>
      </c>
      <c r="E4905" s="16" t="s">
        <v>2563</v>
      </c>
      <c r="F4905" s="66"/>
      <c r="G4905" s="17">
        <v>0</v>
      </c>
      <c r="H4905" s="18">
        <f t="shared" si="76"/>
        <v>0</v>
      </c>
    </row>
    <row r="4906" spans="2:8" s="13" customFormat="1" hidden="1" x14ac:dyDescent="0.15">
      <c r="B4906" s="15">
        <v>136077</v>
      </c>
      <c r="C4906" s="16" t="s">
        <v>1675</v>
      </c>
      <c r="D4906" s="26">
        <v>43738</v>
      </c>
      <c r="E4906" s="16" t="s">
        <v>2563</v>
      </c>
      <c r="F4906" s="66"/>
      <c r="G4906" s="17">
        <v>-1337500</v>
      </c>
      <c r="H4906" s="18">
        <f t="shared" si="76"/>
        <v>-1337500</v>
      </c>
    </row>
    <row r="4907" spans="2:8" s="13" customFormat="1" hidden="1" x14ac:dyDescent="0.15">
      <c r="B4907" s="15">
        <v>136078</v>
      </c>
      <c r="C4907" s="16" t="s">
        <v>1676</v>
      </c>
      <c r="D4907" s="26">
        <v>43738</v>
      </c>
      <c r="E4907" s="16" t="s">
        <v>2563</v>
      </c>
      <c r="F4907" s="66"/>
      <c r="G4907" s="17">
        <v>0</v>
      </c>
      <c r="H4907" s="18">
        <f t="shared" si="76"/>
        <v>0</v>
      </c>
    </row>
    <row r="4908" spans="2:8" s="13" customFormat="1" hidden="1" x14ac:dyDescent="0.15">
      <c r="B4908" s="15">
        <v>136079</v>
      </c>
      <c r="C4908" s="16" t="s">
        <v>1677</v>
      </c>
      <c r="D4908" s="26">
        <v>43738</v>
      </c>
      <c r="E4908" s="16" t="s">
        <v>2563</v>
      </c>
      <c r="F4908" s="66"/>
      <c r="G4908" s="17">
        <v>0</v>
      </c>
      <c r="H4908" s="18">
        <f t="shared" si="76"/>
        <v>0</v>
      </c>
    </row>
    <row r="4909" spans="2:8" s="13" customFormat="1" hidden="1" x14ac:dyDescent="0.15">
      <c r="B4909" s="15">
        <v>136080</v>
      </c>
      <c r="C4909" s="16" t="s">
        <v>1678</v>
      </c>
      <c r="D4909" s="26">
        <v>43738</v>
      </c>
      <c r="E4909" s="16" t="s">
        <v>2563</v>
      </c>
      <c r="F4909" s="66"/>
      <c r="G4909" s="17">
        <v>-1202526</v>
      </c>
      <c r="H4909" s="18">
        <f t="shared" si="76"/>
        <v>-1202526</v>
      </c>
    </row>
    <row r="4910" spans="2:8" s="13" customFormat="1" hidden="1" x14ac:dyDescent="0.15">
      <c r="B4910" s="15">
        <v>136081</v>
      </c>
      <c r="C4910" s="16" t="s">
        <v>1679</v>
      </c>
      <c r="D4910" s="26">
        <v>43738</v>
      </c>
      <c r="E4910" s="16" t="s">
        <v>2563</v>
      </c>
      <c r="F4910" s="66"/>
      <c r="G4910" s="17">
        <v>0</v>
      </c>
      <c r="H4910" s="18">
        <f t="shared" si="76"/>
        <v>0</v>
      </c>
    </row>
    <row r="4911" spans="2:8" s="13" customFormat="1" hidden="1" x14ac:dyDescent="0.15">
      <c r="B4911" s="15">
        <v>136082</v>
      </c>
      <c r="C4911" s="16" t="s">
        <v>1680</v>
      </c>
      <c r="D4911" s="26">
        <v>43738</v>
      </c>
      <c r="E4911" s="16" t="s">
        <v>2563</v>
      </c>
      <c r="F4911" s="66"/>
      <c r="G4911" s="17">
        <v>0</v>
      </c>
      <c r="H4911" s="18">
        <f t="shared" si="76"/>
        <v>0</v>
      </c>
    </row>
    <row r="4912" spans="2:8" s="13" customFormat="1" hidden="1" x14ac:dyDescent="0.15">
      <c r="B4912" s="15">
        <v>136083</v>
      </c>
      <c r="C4912" s="16" t="s">
        <v>1681</v>
      </c>
      <c r="D4912" s="26">
        <v>43738</v>
      </c>
      <c r="E4912" s="16" t="s">
        <v>2563</v>
      </c>
      <c r="F4912" s="66"/>
      <c r="G4912" s="17">
        <v>-260000</v>
      </c>
      <c r="H4912" s="18">
        <f t="shared" si="76"/>
        <v>-260000</v>
      </c>
    </row>
    <row r="4913" spans="2:8" s="13" customFormat="1" hidden="1" x14ac:dyDescent="0.15">
      <c r="B4913" s="15">
        <v>136084</v>
      </c>
      <c r="C4913" s="16" t="s">
        <v>1682</v>
      </c>
      <c r="D4913" s="26">
        <v>43738</v>
      </c>
      <c r="E4913" s="16" t="s">
        <v>2563</v>
      </c>
      <c r="F4913" s="66"/>
      <c r="G4913" s="17">
        <v>-260000</v>
      </c>
      <c r="H4913" s="18">
        <f t="shared" si="76"/>
        <v>-260000</v>
      </c>
    </row>
    <row r="4914" spans="2:8" s="13" customFormat="1" hidden="1" x14ac:dyDescent="0.15">
      <c r="B4914" s="15">
        <v>136085</v>
      </c>
      <c r="C4914" s="16" t="s">
        <v>1683</v>
      </c>
      <c r="D4914" s="26">
        <v>43738</v>
      </c>
      <c r="E4914" s="16" t="s">
        <v>2563</v>
      </c>
      <c r="F4914" s="66"/>
      <c r="G4914" s="17">
        <v>0</v>
      </c>
      <c r="H4914" s="18">
        <f t="shared" si="76"/>
        <v>0</v>
      </c>
    </row>
    <row r="4915" spans="2:8" s="13" customFormat="1" hidden="1" x14ac:dyDescent="0.15">
      <c r="B4915" s="15">
        <v>136086</v>
      </c>
      <c r="C4915" s="16" t="s">
        <v>1684</v>
      </c>
      <c r="D4915" s="26">
        <v>43738</v>
      </c>
      <c r="E4915" s="16" t="s">
        <v>2563</v>
      </c>
      <c r="F4915" s="66"/>
      <c r="G4915" s="17">
        <v>0</v>
      </c>
      <c r="H4915" s="18">
        <f t="shared" si="76"/>
        <v>0</v>
      </c>
    </row>
    <row r="4916" spans="2:8" s="13" customFormat="1" hidden="1" x14ac:dyDescent="0.15">
      <c r="B4916" s="15">
        <v>136087</v>
      </c>
      <c r="C4916" s="16" t="s">
        <v>1685</v>
      </c>
      <c r="D4916" s="26">
        <v>43738</v>
      </c>
      <c r="E4916" s="16" t="s">
        <v>2563</v>
      </c>
      <c r="F4916" s="66"/>
      <c r="G4916" s="17">
        <v>0</v>
      </c>
      <c r="H4916" s="18">
        <f t="shared" si="76"/>
        <v>0</v>
      </c>
    </row>
    <row r="4917" spans="2:8" s="13" customFormat="1" hidden="1" x14ac:dyDescent="0.15">
      <c r="B4917" s="15">
        <v>136088</v>
      </c>
      <c r="C4917" s="16" t="s">
        <v>1686</v>
      </c>
      <c r="D4917" s="26">
        <v>43738</v>
      </c>
      <c r="E4917" s="16" t="s">
        <v>2563</v>
      </c>
      <c r="F4917" s="66"/>
      <c r="G4917" s="17">
        <v>0</v>
      </c>
      <c r="H4917" s="18">
        <f t="shared" si="76"/>
        <v>0</v>
      </c>
    </row>
    <row r="4918" spans="2:8" s="13" customFormat="1" hidden="1" x14ac:dyDescent="0.15">
      <c r="B4918" s="15">
        <v>136089</v>
      </c>
      <c r="C4918" s="16" t="s">
        <v>1687</v>
      </c>
      <c r="D4918" s="26">
        <v>43738</v>
      </c>
      <c r="E4918" s="16" t="s">
        <v>2563</v>
      </c>
      <c r="F4918" s="66"/>
      <c r="G4918" s="17">
        <v>0</v>
      </c>
      <c r="H4918" s="18">
        <f t="shared" si="76"/>
        <v>0</v>
      </c>
    </row>
    <row r="4919" spans="2:8" s="13" customFormat="1" hidden="1" x14ac:dyDescent="0.15">
      <c r="B4919" s="15">
        <v>136090</v>
      </c>
      <c r="C4919" s="16" t="s">
        <v>1688</v>
      </c>
      <c r="D4919" s="26">
        <v>43738</v>
      </c>
      <c r="E4919" s="16" t="s">
        <v>2563</v>
      </c>
      <c r="F4919" s="66"/>
      <c r="G4919" s="17">
        <v>0</v>
      </c>
      <c r="H4919" s="18">
        <f t="shared" si="76"/>
        <v>0</v>
      </c>
    </row>
    <row r="4920" spans="2:8" s="13" customFormat="1" hidden="1" x14ac:dyDescent="0.15">
      <c r="B4920" s="15">
        <v>136091</v>
      </c>
      <c r="C4920" s="16" t="s">
        <v>1689</v>
      </c>
      <c r="D4920" s="26">
        <v>43738</v>
      </c>
      <c r="E4920" s="16" t="s">
        <v>2563</v>
      </c>
      <c r="F4920" s="66"/>
      <c r="G4920" s="17">
        <v>0</v>
      </c>
      <c r="H4920" s="18">
        <f t="shared" si="76"/>
        <v>0</v>
      </c>
    </row>
    <row r="4921" spans="2:8" s="13" customFormat="1" hidden="1" x14ac:dyDescent="0.15">
      <c r="B4921" s="15">
        <v>136092</v>
      </c>
      <c r="C4921" s="16" t="s">
        <v>1690</v>
      </c>
      <c r="D4921" s="26">
        <v>43738</v>
      </c>
      <c r="E4921" s="16" t="s">
        <v>2563</v>
      </c>
      <c r="F4921" s="66"/>
      <c r="G4921" s="17">
        <v>0</v>
      </c>
      <c r="H4921" s="18">
        <f t="shared" si="76"/>
        <v>0</v>
      </c>
    </row>
    <row r="4922" spans="2:8" s="13" customFormat="1" hidden="1" x14ac:dyDescent="0.15">
      <c r="B4922" s="15">
        <v>136093</v>
      </c>
      <c r="C4922" s="16" t="s">
        <v>1691</v>
      </c>
      <c r="D4922" s="26">
        <v>43738</v>
      </c>
      <c r="E4922" s="16" t="s">
        <v>2563</v>
      </c>
      <c r="F4922" s="66"/>
      <c r="G4922" s="17">
        <v>-2767500</v>
      </c>
      <c r="H4922" s="18">
        <f t="shared" si="76"/>
        <v>-2767500</v>
      </c>
    </row>
    <row r="4923" spans="2:8" s="13" customFormat="1" hidden="1" x14ac:dyDescent="0.15">
      <c r="B4923" s="15">
        <v>136094</v>
      </c>
      <c r="C4923" s="16" t="s">
        <v>1692</v>
      </c>
      <c r="D4923" s="26">
        <v>43738</v>
      </c>
      <c r="E4923" s="16" t="s">
        <v>2563</v>
      </c>
      <c r="F4923" s="66"/>
      <c r="G4923" s="17">
        <v>0</v>
      </c>
      <c r="H4923" s="18">
        <f t="shared" si="76"/>
        <v>0</v>
      </c>
    </row>
    <row r="4924" spans="2:8" s="13" customFormat="1" hidden="1" x14ac:dyDescent="0.15">
      <c r="B4924" s="15">
        <v>136095</v>
      </c>
      <c r="C4924" s="16" t="s">
        <v>1693</v>
      </c>
      <c r="D4924" s="26">
        <v>43738</v>
      </c>
      <c r="E4924" s="16" t="s">
        <v>2563</v>
      </c>
      <c r="F4924" s="66"/>
      <c r="G4924" s="17">
        <v>0</v>
      </c>
      <c r="H4924" s="18">
        <f t="shared" si="76"/>
        <v>0</v>
      </c>
    </row>
    <row r="4925" spans="2:8" s="13" customFormat="1" hidden="1" x14ac:dyDescent="0.15">
      <c r="B4925" s="15">
        <v>136096</v>
      </c>
      <c r="C4925" s="16" t="s">
        <v>1694</v>
      </c>
      <c r="D4925" s="26">
        <v>43738</v>
      </c>
      <c r="E4925" s="16" t="s">
        <v>2563</v>
      </c>
      <c r="F4925" s="66"/>
      <c r="G4925" s="17">
        <v>0</v>
      </c>
      <c r="H4925" s="18">
        <f t="shared" si="76"/>
        <v>0</v>
      </c>
    </row>
    <row r="4926" spans="2:8" s="13" customFormat="1" hidden="1" x14ac:dyDescent="0.15">
      <c r="B4926" s="15">
        <v>136097</v>
      </c>
      <c r="C4926" s="16" t="s">
        <v>1695</v>
      </c>
      <c r="D4926" s="26">
        <v>43738</v>
      </c>
      <c r="E4926" s="16" t="s">
        <v>2563</v>
      </c>
      <c r="F4926" s="66"/>
      <c r="G4926" s="17">
        <v>0</v>
      </c>
      <c r="H4926" s="18">
        <f t="shared" si="76"/>
        <v>0</v>
      </c>
    </row>
    <row r="4927" spans="2:8" s="13" customFormat="1" hidden="1" x14ac:dyDescent="0.15">
      <c r="B4927" s="15">
        <v>136098</v>
      </c>
      <c r="C4927" s="16" t="s">
        <v>1696</v>
      </c>
      <c r="D4927" s="26">
        <v>43738</v>
      </c>
      <c r="E4927" s="16" t="s">
        <v>2563</v>
      </c>
      <c r="F4927" s="66"/>
      <c r="G4927" s="17">
        <v>0</v>
      </c>
      <c r="H4927" s="18">
        <f t="shared" si="76"/>
        <v>0</v>
      </c>
    </row>
    <row r="4928" spans="2:8" s="13" customFormat="1" hidden="1" x14ac:dyDescent="0.15">
      <c r="B4928" s="15">
        <v>136099</v>
      </c>
      <c r="C4928" s="16" t="s">
        <v>1697</v>
      </c>
      <c r="D4928" s="26">
        <v>43738</v>
      </c>
      <c r="E4928" s="16" t="s">
        <v>2563</v>
      </c>
      <c r="F4928" s="66"/>
      <c r="G4928" s="17">
        <v>0</v>
      </c>
      <c r="H4928" s="18">
        <f t="shared" si="76"/>
        <v>0</v>
      </c>
    </row>
    <row r="4929" spans="2:8" s="13" customFormat="1" hidden="1" x14ac:dyDescent="0.15">
      <c r="B4929" s="15">
        <v>136100</v>
      </c>
      <c r="C4929" s="16" t="s">
        <v>1698</v>
      </c>
      <c r="D4929" s="26">
        <v>43738</v>
      </c>
      <c r="E4929" s="16" t="s">
        <v>2563</v>
      </c>
      <c r="F4929" s="66"/>
      <c r="G4929" s="17">
        <v>0</v>
      </c>
      <c r="H4929" s="18">
        <f t="shared" si="76"/>
        <v>0</v>
      </c>
    </row>
    <row r="4930" spans="2:8" s="13" customFormat="1" hidden="1" x14ac:dyDescent="0.15">
      <c r="B4930" s="15">
        <v>136101</v>
      </c>
      <c r="C4930" s="16" t="s">
        <v>1699</v>
      </c>
      <c r="D4930" s="26">
        <v>43738</v>
      </c>
      <c r="E4930" s="16" t="s">
        <v>2563</v>
      </c>
      <c r="F4930" s="66"/>
      <c r="G4930" s="17">
        <v>-23664000</v>
      </c>
      <c r="H4930" s="18">
        <f t="shared" si="76"/>
        <v>-23664000</v>
      </c>
    </row>
    <row r="4931" spans="2:8" s="13" customFormat="1" hidden="1" x14ac:dyDescent="0.15">
      <c r="B4931" s="15">
        <v>136102</v>
      </c>
      <c r="C4931" s="16" t="s">
        <v>1700</v>
      </c>
      <c r="D4931" s="26">
        <v>43738</v>
      </c>
      <c r="E4931" s="16" t="s">
        <v>2563</v>
      </c>
      <c r="F4931" s="66"/>
      <c r="G4931" s="17">
        <v>0</v>
      </c>
      <c r="H4931" s="18">
        <f t="shared" si="76"/>
        <v>0</v>
      </c>
    </row>
    <row r="4932" spans="2:8" s="13" customFormat="1" hidden="1" x14ac:dyDescent="0.15">
      <c r="B4932" s="15">
        <v>136103</v>
      </c>
      <c r="C4932" s="16" t="s">
        <v>1701</v>
      </c>
      <c r="D4932" s="26">
        <v>43738</v>
      </c>
      <c r="E4932" s="16" t="s">
        <v>2563</v>
      </c>
      <c r="F4932" s="66"/>
      <c r="G4932" s="17">
        <v>0</v>
      </c>
      <c r="H4932" s="18">
        <f t="shared" si="76"/>
        <v>0</v>
      </c>
    </row>
    <row r="4933" spans="2:8" s="13" customFormat="1" hidden="1" x14ac:dyDescent="0.15">
      <c r="B4933" s="15">
        <v>136104</v>
      </c>
      <c r="C4933" s="16" t="s">
        <v>1702</v>
      </c>
      <c r="D4933" s="26">
        <v>43738</v>
      </c>
      <c r="E4933" s="16" t="s">
        <v>2563</v>
      </c>
      <c r="F4933" s="66"/>
      <c r="G4933" s="17">
        <v>0</v>
      </c>
      <c r="H4933" s="18">
        <f t="shared" si="76"/>
        <v>0</v>
      </c>
    </row>
    <row r="4934" spans="2:8" s="13" customFormat="1" hidden="1" x14ac:dyDescent="0.15">
      <c r="B4934" s="15">
        <v>136105</v>
      </c>
      <c r="C4934" s="16" t="s">
        <v>1703</v>
      </c>
      <c r="D4934" s="26">
        <v>43738</v>
      </c>
      <c r="E4934" s="16" t="s">
        <v>2563</v>
      </c>
      <c r="F4934" s="66"/>
      <c r="G4934" s="17">
        <v>0</v>
      </c>
      <c r="H4934" s="18">
        <f t="shared" si="76"/>
        <v>0</v>
      </c>
    </row>
    <row r="4935" spans="2:8" s="13" customFormat="1" hidden="1" x14ac:dyDescent="0.15">
      <c r="B4935" s="15">
        <v>136106</v>
      </c>
      <c r="C4935" s="16" t="s">
        <v>1704</v>
      </c>
      <c r="D4935" s="26">
        <v>43738</v>
      </c>
      <c r="E4935" s="16" t="s">
        <v>2563</v>
      </c>
      <c r="F4935" s="66"/>
      <c r="G4935" s="17">
        <v>0</v>
      </c>
      <c r="H4935" s="18">
        <f t="shared" si="76"/>
        <v>0</v>
      </c>
    </row>
    <row r="4936" spans="2:8" s="13" customFormat="1" hidden="1" x14ac:dyDescent="0.15">
      <c r="B4936" s="15">
        <v>136107</v>
      </c>
      <c r="C4936" s="16" t="s">
        <v>1705</v>
      </c>
      <c r="D4936" s="26">
        <v>43738</v>
      </c>
      <c r="E4936" s="16" t="s">
        <v>2563</v>
      </c>
      <c r="F4936" s="66"/>
      <c r="G4936" s="17">
        <v>0</v>
      </c>
      <c r="H4936" s="18">
        <f t="shared" si="76"/>
        <v>0</v>
      </c>
    </row>
    <row r="4937" spans="2:8" s="13" customFormat="1" hidden="1" x14ac:dyDescent="0.15">
      <c r="B4937" s="15">
        <v>136108</v>
      </c>
      <c r="C4937" s="16" t="s">
        <v>1706</v>
      </c>
      <c r="D4937" s="26">
        <v>43738</v>
      </c>
      <c r="E4937" s="16" t="s">
        <v>2563</v>
      </c>
      <c r="F4937" s="66"/>
      <c r="G4937" s="17">
        <v>0</v>
      </c>
      <c r="H4937" s="18">
        <f t="shared" si="76"/>
        <v>0</v>
      </c>
    </row>
    <row r="4938" spans="2:8" s="13" customFormat="1" hidden="1" x14ac:dyDescent="0.15">
      <c r="B4938" s="15">
        <v>136109</v>
      </c>
      <c r="C4938" s="16" t="s">
        <v>1707</v>
      </c>
      <c r="D4938" s="26">
        <v>43738</v>
      </c>
      <c r="E4938" s="16" t="s">
        <v>2563</v>
      </c>
      <c r="F4938" s="66"/>
      <c r="G4938" s="17">
        <v>0</v>
      </c>
      <c r="H4938" s="18">
        <f t="shared" si="76"/>
        <v>0</v>
      </c>
    </row>
    <row r="4939" spans="2:8" s="13" customFormat="1" hidden="1" x14ac:dyDescent="0.15">
      <c r="B4939" s="15">
        <v>136110</v>
      </c>
      <c r="C4939" s="16" t="s">
        <v>1708</v>
      </c>
      <c r="D4939" s="26">
        <v>43738</v>
      </c>
      <c r="E4939" s="16" t="s">
        <v>2563</v>
      </c>
      <c r="F4939" s="66"/>
      <c r="G4939" s="17">
        <v>0</v>
      </c>
      <c r="H4939" s="18">
        <f t="shared" si="76"/>
        <v>0</v>
      </c>
    </row>
    <row r="4940" spans="2:8" s="13" customFormat="1" hidden="1" x14ac:dyDescent="0.15">
      <c r="B4940" s="15">
        <v>136111</v>
      </c>
      <c r="C4940" s="16" t="s">
        <v>1709</v>
      </c>
      <c r="D4940" s="26">
        <v>43738</v>
      </c>
      <c r="E4940" s="16" t="s">
        <v>2563</v>
      </c>
      <c r="F4940" s="66"/>
      <c r="G4940" s="17">
        <v>0</v>
      </c>
      <c r="H4940" s="18">
        <f t="shared" si="76"/>
        <v>0</v>
      </c>
    </row>
    <row r="4941" spans="2:8" s="13" customFormat="1" hidden="1" x14ac:dyDescent="0.15">
      <c r="B4941" s="15">
        <v>136112</v>
      </c>
      <c r="C4941" s="16" t="s">
        <v>1710</v>
      </c>
      <c r="D4941" s="26">
        <v>43738</v>
      </c>
      <c r="E4941" s="16" t="s">
        <v>2563</v>
      </c>
      <c r="F4941" s="66"/>
      <c r="G4941" s="17">
        <v>0</v>
      </c>
      <c r="H4941" s="18">
        <f t="shared" si="76"/>
        <v>0</v>
      </c>
    </row>
    <row r="4942" spans="2:8" s="13" customFormat="1" hidden="1" x14ac:dyDescent="0.15">
      <c r="B4942" s="15">
        <v>136113</v>
      </c>
      <c r="C4942" s="16" t="s">
        <v>1711</v>
      </c>
      <c r="D4942" s="26">
        <v>43738</v>
      </c>
      <c r="E4942" s="16" t="s">
        <v>2563</v>
      </c>
      <c r="F4942" s="66"/>
      <c r="G4942" s="17">
        <v>0</v>
      </c>
      <c r="H4942" s="18">
        <f t="shared" si="76"/>
        <v>0</v>
      </c>
    </row>
    <row r="4943" spans="2:8" s="13" customFormat="1" hidden="1" x14ac:dyDescent="0.15">
      <c r="B4943" s="15">
        <v>136114</v>
      </c>
      <c r="C4943" s="16" t="s">
        <v>1712</v>
      </c>
      <c r="D4943" s="26">
        <v>43738</v>
      </c>
      <c r="E4943" s="16" t="s">
        <v>2563</v>
      </c>
      <c r="F4943" s="66"/>
      <c r="G4943" s="17">
        <v>0</v>
      </c>
      <c r="H4943" s="18">
        <f t="shared" si="76"/>
        <v>0</v>
      </c>
    </row>
    <row r="4944" spans="2:8" s="13" customFormat="1" hidden="1" x14ac:dyDescent="0.15">
      <c r="B4944" s="15">
        <v>136115</v>
      </c>
      <c r="C4944" s="16" t="s">
        <v>1713</v>
      </c>
      <c r="D4944" s="26">
        <v>43738</v>
      </c>
      <c r="E4944" s="16" t="s">
        <v>2563</v>
      </c>
      <c r="F4944" s="66"/>
      <c r="G4944" s="17">
        <v>0</v>
      </c>
      <c r="H4944" s="18">
        <f t="shared" si="76"/>
        <v>0</v>
      </c>
    </row>
    <row r="4945" spans="2:8" s="13" customFormat="1" hidden="1" x14ac:dyDescent="0.15">
      <c r="B4945" s="15">
        <v>136116</v>
      </c>
      <c r="C4945" s="16" t="s">
        <v>1714</v>
      </c>
      <c r="D4945" s="26">
        <v>43738</v>
      </c>
      <c r="E4945" s="16" t="s">
        <v>2563</v>
      </c>
      <c r="F4945" s="66"/>
      <c r="G4945" s="17">
        <v>0</v>
      </c>
      <c r="H4945" s="18">
        <f t="shared" si="76"/>
        <v>0</v>
      </c>
    </row>
    <row r="4946" spans="2:8" s="13" customFormat="1" hidden="1" x14ac:dyDescent="0.15">
      <c r="B4946" s="15">
        <v>136117</v>
      </c>
      <c r="C4946" s="16" t="s">
        <v>1715</v>
      </c>
      <c r="D4946" s="26">
        <v>43738</v>
      </c>
      <c r="E4946" s="16" t="s">
        <v>2563</v>
      </c>
      <c r="F4946" s="66"/>
      <c r="G4946" s="17">
        <v>0</v>
      </c>
      <c r="H4946" s="18">
        <f t="shared" si="76"/>
        <v>0</v>
      </c>
    </row>
    <row r="4947" spans="2:8" s="13" customFormat="1" hidden="1" x14ac:dyDescent="0.15">
      <c r="B4947" s="15">
        <v>136118</v>
      </c>
      <c r="C4947" s="16" t="s">
        <v>1716</v>
      </c>
      <c r="D4947" s="26">
        <v>43738</v>
      </c>
      <c r="E4947" s="16" t="s">
        <v>2563</v>
      </c>
      <c r="F4947" s="66"/>
      <c r="G4947" s="17">
        <v>0</v>
      </c>
      <c r="H4947" s="18">
        <f t="shared" si="76"/>
        <v>0</v>
      </c>
    </row>
    <row r="4948" spans="2:8" s="13" customFormat="1" hidden="1" x14ac:dyDescent="0.15">
      <c r="B4948" s="15">
        <v>136119</v>
      </c>
      <c r="C4948" s="16" t="s">
        <v>1717</v>
      </c>
      <c r="D4948" s="26">
        <v>43738</v>
      </c>
      <c r="E4948" s="16" t="s">
        <v>2563</v>
      </c>
      <c r="F4948" s="66"/>
      <c r="G4948" s="17">
        <v>0</v>
      </c>
      <c r="H4948" s="18">
        <f t="shared" si="76"/>
        <v>0</v>
      </c>
    </row>
    <row r="4949" spans="2:8" s="13" customFormat="1" hidden="1" x14ac:dyDescent="0.15">
      <c r="B4949" s="15">
        <v>136120</v>
      </c>
      <c r="C4949" s="16" t="s">
        <v>1718</v>
      </c>
      <c r="D4949" s="26">
        <v>43738</v>
      </c>
      <c r="E4949" s="16" t="s">
        <v>2563</v>
      </c>
      <c r="F4949" s="66"/>
      <c r="G4949" s="17">
        <v>-7295000</v>
      </c>
      <c r="H4949" s="18">
        <f t="shared" si="76"/>
        <v>-7295000</v>
      </c>
    </row>
    <row r="4950" spans="2:8" s="13" customFormat="1" hidden="1" x14ac:dyDescent="0.15">
      <c r="B4950" s="15">
        <v>136121</v>
      </c>
      <c r="C4950" s="16" t="s">
        <v>1719</v>
      </c>
      <c r="D4950" s="26">
        <v>43738</v>
      </c>
      <c r="E4950" s="16" t="s">
        <v>2563</v>
      </c>
      <c r="F4950" s="66"/>
      <c r="G4950" s="17">
        <v>-22880000</v>
      </c>
      <c r="H4950" s="18">
        <f t="shared" si="76"/>
        <v>-22880000</v>
      </c>
    </row>
    <row r="4951" spans="2:8" s="13" customFormat="1" hidden="1" x14ac:dyDescent="0.15">
      <c r="B4951" s="15">
        <v>136122</v>
      </c>
      <c r="C4951" s="16" t="s">
        <v>1720</v>
      </c>
      <c r="D4951" s="26">
        <v>43738</v>
      </c>
      <c r="E4951" s="16" t="s">
        <v>2563</v>
      </c>
      <c r="F4951" s="66"/>
      <c r="G4951" s="17">
        <v>0</v>
      </c>
      <c r="H4951" s="18">
        <f t="shared" si="76"/>
        <v>0</v>
      </c>
    </row>
    <row r="4952" spans="2:8" s="13" customFormat="1" hidden="1" x14ac:dyDescent="0.15">
      <c r="B4952" s="15">
        <v>136123</v>
      </c>
      <c r="C4952" s="16" t="s">
        <v>1721</v>
      </c>
      <c r="D4952" s="26">
        <v>43738</v>
      </c>
      <c r="E4952" s="16" t="s">
        <v>2563</v>
      </c>
      <c r="F4952" s="66"/>
      <c r="G4952" s="17">
        <v>-3477500</v>
      </c>
      <c r="H4952" s="18">
        <f t="shared" si="76"/>
        <v>-3477500</v>
      </c>
    </row>
    <row r="4953" spans="2:8" s="13" customFormat="1" hidden="1" x14ac:dyDescent="0.15">
      <c r="B4953" s="15">
        <v>136124</v>
      </c>
      <c r="C4953" s="16" t="s">
        <v>1722</v>
      </c>
      <c r="D4953" s="26">
        <v>43738</v>
      </c>
      <c r="E4953" s="16" t="s">
        <v>2563</v>
      </c>
      <c r="F4953" s="66"/>
      <c r="G4953" s="17">
        <v>-21310000</v>
      </c>
      <c r="H4953" s="18">
        <f t="shared" si="76"/>
        <v>-21310000</v>
      </c>
    </row>
    <row r="4954" spans="2:8" s="13" customFormat="1" hidden="1" x14ac:dyDescent="0.15">
      <c r="B4954" s="15">
        <v>136125</v>
      </c>
      <c r="C4954" s="16" t="s">
        <v>1723</v>
      </c>
      <c r="D4954" s="26">
        <v>43738</v>
      </c>
      <c r="E4954" s="16" t="s">
        <v>2563</v>
      </c>
      <c r="F4954" s="66"/>
      <c r="G4954" s="17">
        <v>0</v>
      </c>
      <c r="H4954" s="18">
        <f t="shared" si="76"/>
        <v>0</v>
      </c>
    </row>
    <row r="4955" spans="2:8" s="13" customFormat="1" hidden="1" x14ac:dyDescent="0.15">
      <c r="B4955" s="15">
        <v>136126</v>
      </c>
      <c r="C4955" s="16" t="s">
        <v>1724</v>
      </c>
      <c r="D4955" s="26">
        <v>43738</v>
      </c>
      <c r="E4955" s="16" t="s">
        <v>2563</v>
      </c>
      <c r="F4955" s="66"/>
      <c r="G4955" s="17">
        <v>-10447500</v>
      </c>
      <c r="H4955" s="18">
        <f t="shared" si="76"/>
        <v>-10447500</v>
      </c>
    </row>
    <row r="4956" spans="2:8" s="13" customFormat="1" hidden="1" x14ac:dyDescent="0.15">
      <c r="B4956" s="15">
        <v>136127</v>
      </c>
      <c r="C4956" s="16" t="s">
        <v>1725</v>
      </c>
      <c r="D4956" s="26">
        <v>43738</v>
      </c>
      <c r="E4956" s="16" t="s">
        <v>2563</v>
      </c>
      <c r="F4956" s="66"/>
      <c r="G4956" s="17">
        <v>-2725000</v>
      </c>
      <c r="H4956" s="18">
        <f t="shared" si="76"/>
        <v>-2725000</v>
      </c>
    </row>
    <row r="4957" spans="2:8" s="13" customFormat="1" hidden="1" x14ac:dyDescent="0.15">
      <c r="B4957" s="15">
        <v>136128</v>
      </c>
      <c r="C4957" s="16" t="s">
        <v>1726</v>
      </c>
      <c r="D4957" s="26">
        <v>43738</v>
      </c>
      <c r="E4957" s="16" t="s">
        <v>2563</v>
      </c>
      <c r="F4957" s="66"/>
      <c r="G4957" s="17">
        <v>0</v>
      </c>
      <c r="H4957" s="18">
        <f t="shared" si="76"/>
        <v>0</v>
      </c>
    </row>
    <row r="4958" spans="2:8" s="13" customFormat="1" hidden="1" x14ac:dyDescent="0.15">
      <c r="B4958" s="15">
        <v>136129</v>
      </c>
      <c r="C4958" s="16" t="s">
        <v>1727</v>
      </c>
      <c r="D4958" s="26">
        <v>43738</v>
      </c>
      <c r="E4958" s="16" t="s">
        <v>2563</v>
      </c>
      <c r="F4958" s="66"/>
      <c r="G4958" s="17">
        <v>0</v>
      </c>
      <c r="H4958" s="18">
        <f t="shared" si="76"/>
        <v>0</v>
      </c>
    </row>
    <row r="4959" spans="2:8" s="13" customFormat="1" hidden="1" x14ac:dyDescent="0.15">
      <c r="B4959" s="15">
        <v>136130</v>
      </c>
      <c r="C4959" s="16" t="s">
        <v>1728</v>
      </c>
      <c r="D4959" s="26">
        <v>43738</v>
      </c>
      <c r="E4959" s="16" t="s">
        <v>2563</v>
      </c>
      <c r="F4959" s="66"/>
      <c r="G4959" s="17">
        <v>0</v>
      </c>
      <c r="H4959" s="18">
        <f t="shared" si="76"/>
        <v>0</v>
      </c>
    </row>
    <row r="4960" spans="2:8" s="13" customFormat="1" hidden="1" x14ac:dyDescent="0.15">
      <c r="B4960" s="15">
        <v>136131</v>
      </c>
      <c r="C4960" s="16" t="s">
        <v>1729</v>
      </c>
      <c r="D4960" s="26">
        <v>43738</v>
      </c>
      <c r="E4960" s="16" t="s">
        <v>2563</v>
      </c>
      <c r="F4960" s="66"/>
      <c r="G4960" s="17">
        <v>0</v>
      </c>
      <c r="H4960" s="18">
        <f t="shared" ref="H4960:H5023" si="77">F4960+G4960</f>
        <v>0</v>
      </c>
    </row>
    <row r="4961" spans="2:8" s="13" customFormat="1" hidden="1" x14ac:dyDescent="0.15">
      <c r="B4961" s="15">
        <v>136132</v>
      </c>
      <c r="C4961" s="16" t="s">
        <v>1730</v>
      </c>
      <c r="D4961" s="26">
        <v>43738</v>
      </c>
      <c r="E4961" s="16" t="s">
        <v>2563</v>
      </c>
      <c r="F4961" s="66"/>
      <c r="G4961" s="17">
        <v>0</v>
      </c>
      <c r="H4961" s="18">
        <f t="shared" si="77"/>
        <v>0</v>
      </c>
    </row>
    <row r="4962" spans="2:8" s="13" customFormat="1" hidden="1" x14ac:dyDescent="0.15">
      <c r="B4962" s="15">
        <v>136133</v>
      </c>
      <c r="C4962" s="16" t="s">
        <v>1731</v>
      </c>
      <c r="D4962" s="26">
        <v>43738</v>
      </c>
      <c r="E4962" s="16" t="s">
        <v>2563</v>
      </c>
      <c r="F4962" s="66"/>
      <c r="G4962" s="17">
        <v>0</v>
      </c>
      <c r="H4962" s="18">
        <f t="shared" si="77"/>
        <v>0</v>
      </c>
    </row>
    <row r="4963" spans="2:8" s="13" customFormat="1" hidden="1" x14ac:dyDescent="0.15">
      <c r="B4963" s="15">
        <v>136134</v>
      </c>
      <c r="C4963" s="16" t="s">
        <v>1732</v>
      </c>
      <c r="D4963" s="26">
        <v>43738</v>
      </c>
      <c r="E4963" s="16" t="s">
        <v>2563</v>
      </c>
      <c r="F4963" s="66"/>
      <c r="G4963" s="17">
        <v>0</v>
      </c>
      <c r="H4963" s="18">
        <f t="shared" si="77"/>
        <v>0</v>
      </c>
    </row>
    <row r="4964" spans="2:8" s="13" customFormat="1" hidden="1" x14ac:dyDescent="0.15">
      <c r="B4964" s="15">
        <v>136135</v>
      </c>
      <c r="C4964" s="16" t="s">
        <v>1733</v>
      </c>
      <c r="D4964" s="26">
        <v>43738</v>
      </c>
      <c r="E4964" s="16" t="s">
        <v>2563</v>
      </c>
      <c r="F4964" s="66"/>
      <c r="G4964" s="17">
        <v>0</v>
      </c>
      <c r="H4964" s="18">
        <f t="shared" si="77"/>
        <v>0</v>
      </c>
    </row>
    <row r="4965" spans="2:8" s="13" customFormat="1" hidden="1" x14ac:dyDescent="0.15">
      <c r="B4965" s="15">
        <v>136136</v>
      </c>
      <c r="C4965" s="16" t="s">
        <v>1734</v>
      </c>
      <c r="D4965" s="26">
        <v>43738</v>
      </c>
      <c r="E4965" s="16" t="s">
        <v>2563</v>
      </c>
      <c r="F4965" s="66"/>
      <c r="G4965" s="17">
        <v>0</v>
      </c>
      <c r="H4965" s="18">
        <f t="shared" si="77"/>
        <v>0</v>
      </c>
    </row>
    <row r="4966" spans="2:8" s="13" customFormat="1" hidden="1" x14ac:dyDescent="0.15">
      <c r="B4966" s="15">
        <v>136137</v>
      </c>
      <c r="C4966" s="16" t="s">
        <v>1735</v>
      </c>
      <c r="D4966" s="26">
        <v>43738</v>
      </c>
      <c r="E4966" s="16" t="s">
        <v>2563</v>
      </c>
      <c r="F4966" s="66"/>
      <c r="G4966" s="17">
        <v>0</v>
      </c>
      <c r="H4966" s="18">
        <f t="shared" si="77"/>
        <v>0</v>
      </c>
    </row>
    <row r="4967" spans="2:8" s="13" customFormat="1" hidden="1" x14ac:dyDescent="0.15">
      <c r="B4967" s="15">
        <v>136138</v>
      </c>
      <c r="C4967" s="16" t="s">
        <v>1736</v>
      </c>
      <c r="D4967" s="26">
        <v>43738</v>
      </c>
      <c r="E4967" s="16" t="s">
        <v>2563</v>
      </c>
      <c r="F4967" s="66"/>
      <c r="G4967" s="17">
        <v>0</v>
      </c>
      <c r="H4967" s="18">
        <f t="shared" si="77"/>
        <v>0</v>
      </c>
    </row>
    <row r="4968" spans="2:8" s="13" customFormat="1" hidden="1" x14ac:dyDescent="0.15">
      <c r="B4968" s="15">
        <v>136139</v>
      </c>
      <c r="C4968" s="16" t="s">
        <v>1737</v>
      </c>
      <c r="D4968" s="26">
        <v>43738</v>
      </c>
      <c r="E4968" s="16" t="s">
        <v>2563</v>
      </c>
      <c r="F4968" s="66"/>
      <c r="G4968" s="17">
        <v>0</v>
      </c>
      <c r="H4968" s="18">
        <f t="shared" si="77"/>
        <v>0</v>
      </c>
    </row>
    <row r="4969" spans="2:8" s="13" customFormat="1" hidden="1" x14ac:dyDescent="0.15">
      <c r="B4969" s="15">
        <v>136140</v>
      </c>
      <c r="C4969" s="16" t="s">
        <v>1738</v>
      </c>
      <c r="D4969" s="26">
        <v>43738</v>
      </c>
      <c r="E4969" s="16" t="s">
        <v>2563</v>
      </c>
      <c r="F4969" s="66"/>
      <c r="G4969" s="17">
        <v>0</v>
      </c>
      <c r="H4969" s="18">
        <f t="shared" si="77"/>
        <v>0</v>
      </c>
    </row>
    <row r="4970" spans="2:8" s="13" customFormat="1" hidden="1" x14ac:dyDescent="0.15">
      <c r="B4970" s="15">
        <v>136141</v>
      </c>
      <c r="C4970" s="16" t="s">
        <v>1739</v>
      </c>
      <c r="D4970" s="26">
        <v>43738</v>
      </c>
      <c r="E4970" s="16" t="s">
        <v>2563</v>
      </c>
      <c r="F4970" s="66"/>
      <c r="G4970" s="17">
        <v>0</v>
      </c>
      <c r="H4970" s="18">
        <f t="shared" si="77"/>
        <v>0</v>
      </c>
    </row>
    <row r="4971" spans="2:8" s="13" customFormat="1" hidden="1" x14ac:dyDescent="0.15">
      <c r="B4971" s="15">
        <v>136142</v>
      </c>
      <c r="C4971" s="16" t="s">
        <v>1740</v>
      </c>
      <c r="D4971" s="26">
        <v>43738</v>
      </c>
      <c r="E4971" s="16" t="s">
        <v>2563</v>
      </c>
      <c r="F4971" s="66"/>
      <c r="G4971" s="17">
        <v>0</v>
      </c>
      <c r="H4971" s="18">
        <f t="shared" si="77"/>
        <v>0</v>
      </c>
    </row>
    <row r="4972" spans="2:8" s="13" customFormat="1" hidden="1" x14ac:dyDescent="0.15">
      <c r="B4972" s="15">
        <v>136143</v>
      </c>
      <c r="C4972" s="16" t="s">
        <v>1741</v>
      </c>
      <c r="D4972" s="26">
        <v>43738</v>
      </c>
      <c r="E4972" s="16" t="s">
        <v>2563</v>
      </c>
      <c r="F4972" s="66"/>
      <c r="G4972" s="17">
        <v>0</v>
      </c>
      <c r="H4972" s="18">
        <f t="shared" si="77"/>
        <v>0</v>
      </c>
    </row>
    <row r="4973" spans="2:8" s="13" customFormat="1" hidden="1" x14ac:dyDescent="0.15">
      <c r="B4973" s="15">
        <v>136144</v>
      </c>
      <c r="C4973" s="16" t="s">
        <v>1742</v>
      </c>
      <c r="D4973" s="26">
        <v>43738</v>
      </c>
      <c r="E4973" s="16" t="s">
        <v>2563</v>
      </c>
      <c r="F4973" s="66"/>
      <c r="G4973" s="17">
        <v>0</v>
      </c>
      <c r="H4973" s="18">
        <f t="shared" si="77"/>
        <v>0</v>
      </c>
    </row>
    <row r="4974" spans="2:8" s="13" customFormat="1" hidden="1" x14ac:dyDescent="0.15">
      <c r="B4974" s="15">
        <v>136145</v>
      </c>
      <c r="C4974" s="16" t="s">
        <v>1743</v>
      </c>
      <c r="D4974" s="26">
        <v>43738</v>
      </c>
      <c r="E4974" s="16" t="s">
        <v>2563</v>
      </c>
      <c r="F4974" s="66"/>
      <c r="G4974" s="17">
        <v>0</v>
      </c>
      <c r="H4974" s="18">
        <f t="shared" si="77"/>
        <v>0</v>
      </c>
    </row>
    <row r="4975" spans="2:8" s="13" customFormat="1" hidden="1" x14ac:dyDescent="0.15">
      <c r="B4975" s="15">
        <v>136146</v>
      </c>
      <c r="C4975" s="16" t="s">
        <v>1744</v>
      </c>
      <c r="D4975" s="26">
        <v>43738</v>
      </c>
      <c r="E4975" s="16" t="s">
        <v>2563</v>
      </c>
      <c r="F4975" s="66"/>
      <c r="G4975" s="17">
        <v>0</v>
      </c>
      <c r="H4975" s="18">
        <f t="shared" si="77"/>
        <v>0</v>
      </c>
    </row>
    <row r="4976" spans="2:8" s="13" customFormat="1" hidden="1" x14ac:dyDescent="0.15">
      <c r="B4976" s="15">
        <v>136147</v>
      </c>
      <c r="C4976" s="16" t="s">
        <v>1745</v>
      </c>
      <c r="D4976" s="26">
        <v>43738</v>
      </c>
      <c r="E4976" s="16" t="s">
        <v>2563</v>
      </c>
      <c r="F4976" s="66"/>
      <c r="G4976" s="17">
        <v>-975000</v>
      </c>
      <c r="H4976" s="18">
        <f t="shared" si="77"/>
        <v>-975000</v>
      </c>
    </row>
    <row r="4977" spans="2:8" s="13" customFormat="1" hidden="1" x14ac:dyDescent="0.15">
      <c r="B4977" s="15">
        <v>136148</v>
      </c>
      <c r="C4977" s="16" t="s">
        <v>1746</v>
      </c>
      <c r="D4977" s="26">
        <v>43738</v>
      </c>
      <c r="E4977" s="16" t="s">
        <v>2563</v>
      </c>
      <c r="F4977" s="66"/>
      <c r="G4977" s="17">
        <v>0</v>
      </c>
      <c r="H4977" s="18">
        <f t="shared" si="77"/>
        <v>0</v>
      </c>
    </row>
    <row r="4978" spans="2:8" s="13" customFormat="1" hidden="1" x14ac:dyDescent="0.15">
      <c r="B4978" s="15">
        <v>136149</v>
      </c>
      <c r="C4978" s="16" t="s">
        <v>1747</v>
      </c>
      <c r="D4978" s="26">
        <v>43738</v>
      </c>
      <c r="E4978" s="16" t="s">
        <v>2563</v>
      </c>
      <c r="F4978" s="66"/>
      <c r="G4978" s="17">
        <v>0</v>
      </c>
      <c r="H4978" s="18">
        <f t="shared" si="77"/>
        <v>0</v>
      </c>
    </row>
    <row r="4979" spans="2:8" s="13" customFormat="1" hidden="1" x14ac:dyDescent="0.15">
      <c r="B4979" s="15">
        <v>136150</v>
      </c>
      <c r="C4979" s="16" t="s">
        <v>1748</v>
      </c>
      <c r="D4979" s="26">
        <v>43738</v>
      </c>
      <c r="E4979" s="16" t="s">
        <v>2563</v>
      </c>
      <c r="F4979" s="66"/>
      <c r="G4979" s="17">
        <v>0</v>
      </c>
      <c r="H4979" s="18">
        <f t="shared" si="77"/>
        <v>0</v>
      </c>
    </row>
    <row r="4980" spans="2:8" s="13" customFormat="1" hidden="1" x14ac:dyDescent="0.15">
      <c r="B4980" s="15">
        <v>136151</v>
      </c>
      <c r="C4980" s="16" t="s">
        <v>1749</v>
      </c>
      <c r="D4980" s="26">
        <v>43738</v>
      </c>
      <c r="E4980" s="16" t="s">
        <v>2563</v>
      </c>
      <c r="F4980" s="66"/>
      <c r="G4980" s="17">
        <v>-21000000</v>
      </c>
      <c r="H4980" s="18">
        <f t="shared" si="77"/>
        <v>-21000000</v>
      </c>
    </row>
    <row r="4981" spans="2:8" s="13" customFormat="1" hidden="1" x14ac:dyDescent="0.15">
      <c r="B4981" s="15">
        <v>136152</v>
      </c>
      <c r="C4981" s="16" t="s">
        <v>1750</v>
      </c>
      <c r="D4981" s="26">
        <v>43738</v>
      </c>
      <c r="E4981" s="16" t="s">
        <v>2563</v>
      </c>
      <c r="F4981" s="66"/>
      <c r="G4981" s="17">
        <v>-725000</v>
      </c>
      <c r="H4981" s="18">
        <f t="shared" si="77"/>
        <v>-725000</v>
      </c>
    </row>
    <row r="4982" spans="2:8" s="13" customFormat="1" hidden="1" x14ac:dyDescent="0.15">
      <c r="B4982" s="15">
        <v>136153</v>
      </c>
      <c r="C4982" s="16" t="s">
        <v>1751</v>
      </c>
      <c r="D4982" s="26">
        <v>43738</v>
      </c>
      <c r="E4982" s="16" t="s">
        <v>2563</v>
      </c>
      <c r="F4982" s="66"/>
      <c r="G4982" s="17">
        <v>0</v>
      </c>
      <c r="H4982" s="18">
        <f t="shared" si="77"/>
        <v>0</v>
      </c>
    </row>
    <row r="4983" spans="2:8" s="13" customFormat="1" hidden="1" x14ac:dyDescent="0.15">
      <c r="B4983" s="15">
        <v>136154</v>
      </c>
      <c r="C4983" s="16" t="s">
        <v>1752</v>
      </c>
      <c r="D4983" s="26">
        <v>43738</v>
      </c>
      <c r="E4983" s="16" t="s">
        <v>2563</v>
      </c>
      <c r="F4983" s="66"/>
      <c r="G4983" s="17">
        <v>0</v>
      </c>
      <c r="H4983" s="18">
        <f t="shared" si="77"/>
        <v>0</v>
      </c>
    </row>
    <row r="4984" spans="2:8" s="13" customFormat="1" hidden="1" x14ac:dyDescent="0.15">
      <c r="B4984" s="15">
        <v>136155</v>
      </c>
      <c r="C4984" s="16" t="s">
        <v>1753</v>
      </c>
      <c r="D4984" s="26">
        <v>43738</v>
      </c>
      <c r="E4984" s="16" t="s">
        <v>2563</v>
      </c>
      <c r="F4984" s="66"/>
      <c r="G4984" s="17">
        <v>0</v>
      </c>
      <c r="H4984" s="18">
        <f t="shared" si="77"/>
        <v>0</v>
      </c>
    </row>
    <row r="4985" spans="2:8" s="13" customFormat="1" hidden="1" x14ac:dyDescent="0.15">
      <c r="B4985" s="15">
        <v>136156</v>
      </c>
      <c r="C4985" s="16" t="s">
        <v>1754</v>
      </c>
      <c r="D4985" s="26">
        <v>43738</v>
      </c>
      <c r="E4985" s="16" t="s">
        <v>2563</v>
      </c>
      <c r="F4985" s="66"/>
      <c r="G4985" s="17">
        <v>-1470000</v>
      </c>
      <c r="H4985" s="18">
        <f t="shared" si="77"/>
        <v>-1470000</v>
      </c>
    </row>
    <row r="4986" spans="2:8" s="13" customFormat="1" hidden="1" x14ac:dyDescent="0.15">
      <c r="B4986" s="15">
        <v>136157</v>
      </c>
      <c r="C4986" s="16" t="s">
        <v>1755</v>
      </c>
      <c r="D4986" s="26">
        <v>43738</v>
      </c>
      <c r="E4986" s="16" t="s">
        <v>2563</v>
      </c>
      <c r="F4986" s="66"/>
      <c r="G4986" s="17">
        <v>-1666875</v>
      </c>
      <c r="H4986" s="18">
        <f t="shared" si="77"/>
        <v>-1666875</v>
      </c>
    </row>
    <row r="4987" spans="2:8" s="13" customFormat="1" hidden="1" x14ac:dyDescent="0.15">
      <c r="B4987" s="15">
        <v>136158</v>
      </c>
      <c r="C4987" s="16" t="s">
        <v>1756</v>
      </c>
      <c r="D4987" s="26">
        <v>43738</v>
      </c>
      <c r="E4987" s="16" t="s">
        <v>2563</v>
      </c>
      <c r="F4987" s="66"/>
      <c r="G4987" s="17">
        <v>-6780382</v>
      </c>
      <c r="H4987" s="18">
        <f t="shared" si="77"/>
        <v>-6780382</v>
      </c>
    </row>
    <row r="4988" spans="2:8" s="13" customFormat="1" hidden="1" x14ac:dyDescent="0.15">
      <c r="B4988" s="15">
        <v>136159</v>
      </c>
      <c r="C4988" s="16" t="s">
        <v>1757</v>
      </c>
      <c r="D4988" s="26">
        <v>43738</v>
      </c>
      <c r="E4988" s="16" t="s">
        <v>2563</v>
      </c>
      <c r="F4988" s="66"/>
      <c r="G4988" s="17">
        <v>0</v>
      </c>
      <c r="H4988" s="18">
        <f t="shared" si="77"/>
        <v>0</v>
      </c>
    </row>
    <row r="4989" spans="2:8" s="13" customFormat="1" hidden="1" x14ac:dyDescent="0.15">
      <c r="B4989" s="15">
        <v>136160</v>
      </c>
      <c r="C4989" s="16" t="s">
        <v>1758</v>
      </c>
      <c r="D4989" s="26">
        <v>43738</v>
      </c>
      <c r="E4989" s="16" t="s">
        <v>2563</v>
      </c>
      <c r="F4989" s="66"/>
      <c r="G4989" s="17">
        <v>0</v>
      </c>
      <c r="H4989" s="18">
        <f t="shared" si="77"/>
        <v>0</v>
      </c>
    </row>
    <row r="4990" spans="2:8" s="13" customFormat="1" hidden="1" x14ac:dyDescent="0.15">
      <c r="B4990" s="15">
        <v>136161</v>
      </c>
      <c r="C4990" s="16" t="s">
        <v>1759</v>
      </c>
      <c r="D4990" s="26">
        <v>43738</v>
      </c>
      <c r="E4990" s="16" t="s">
        <v>2563</v>
      </c>
      <c r="F4990" s="66"/>
      <c r="G4990" s="17">
        <v>0</v>
      </c>
      <c r="H4990" s="18">
        <f t="shared" si="77"/>
        <v>0</v>
      </c>
    </row>
    <row r="4991" spans="2:8" s="13" customFormat="1" hidden="1" x14ac:dyDescent="0.15">
      <c r="B4991" s="15">
        <v>136162</v>
      </c>
      <c r="C4991" s="16" t="s">
        <v>1760</v>
      </c>
      <c r="D4991" s="26">
        <v>43738</v>
      </c>
      <c r="E4991" s="16" t="s">
        <v>2563</v>
      </c>
      <c r="F4991" s="66"/>
      <c r="G4991" s="17">
        <v>-13750000</v>
      </c>
      <c r="H4991" s="18">
        <f t="shared" si="77"/>
        <v>-13750000</v>
      </c>
    </row>
    <row r="4992" spans="2:8" s="13" customFormat="1" hidden="1" x14ac:dyDescent="0.15">
      <c r="B4992" s="15">
        <v>136163</v>
      </c>
      <c r="C4992" s="16" t="s">
        <v>1761</v>
      </c>
      <c r="D4992" s="26">
        <v>43738</v>
      </c>
      <c r="E4992" s="16" t="s">
        <v>2563</v>
      </c>
      <c r="F4992" s="66"/>
      <c r="G4992" s="17">
        <v>0</v>
      </c>
      <c r="H4992" s="18">
        <f t="shared" si="77"/>
        <v>0</v>
      </c>
    </row>
    <row r="4993" spans="2:8" s="13" customFormat="1" hidden="1" x14ac:dyDescent="0.15">
      <c r="B4993" s="15">
        <v>136164</v>
      </c>
      <c r="C4993" s="16" t="s">
        <v>1762</v>
      </c>
      <c r="D4993" s="26">
        <v>43738</v>
      </c>
      <c r="E4993" s="16" t="s">
        <v>2563</v>
      </c>
      <c r="F4993" s="66"/>
      <c r="G4993" s="17">
        <v>0</v>
      </c>
      <c r="H4993" s="18">
        <f t="shared" si="77"/>
        <v>0</v>
      </c>
    </row>
    <row r="4994" spans="2:8" s="13" customFormat="1" hidden="1" x14ac:dyDescent="0.15">
      <c r="B4994" s="15">
        <v>136165</v>
      </c>
      <c r="C4994" s="16" t="s">
        <v>1763</v>
      </c>
      <c r="D4994" s="26">
        <v>43738</v>
      </c>
      <c r="E4994" s="16" t="s">
        <v>2563</v>
      </c>
      <c r="F4994" s="66"/>
      <c r="G4994" s="17">
        <v>0</v>
      </c>
      <c r="H4994" s="18">
        <f t="shared" si="77"/>
        <v>0</v>
      </c>
    </row>
    <row r="4995" spans="2:8" s="13" customFormat="1" hidden="1" x14ac:dyDescent="0.15">
      <c r="B4995" s="15">
        <v>136166</v>
      </c>
      <c r="C4995" s="16" t="s">
        <v>1764</v>
      </c>
      <c r="D4995" s="26">
        <v>43738</v>
      </c>
      <c r="E4995" s="16" t="s">
        <v>2563</v>
      </c>
      <c r="F4995" s="66"/>
      <c r="G4995" s="17">
        <v>0</v>
      </c>
      <c r="H4995" s="18">
        <f t="shared" si="77"/>
        <v>0</v>
      </c>
    </row>
    <row r="4996" spans="2:8" s="13" customFormat="1" hidden="1" x14ac:dyDescent="0.15">
      <c r="B4996" s="15">
        <v>136167</v>
      </c>
      <c r="C4996" s="16" t="s">
        <v>1765</v>
      </c>
      <c r="D4996" s="26">
        <v>43738</v>
      </c>
      <c r="E4996" s="16" t="s">
        <v>2563</v>
      </c>
      <c r="F4996" s="66"/>
      <c r="G4996" s="17">
        <v>0</v>
      </c>
      <c r="H4996" s="18">
        <f t="shared" si="77"/>
        <v>0</v>
      </c>
    </row>
    <row r="4997" spans="2:8" s="13" customFormat="1" hidden="1" x14ac:dyDescent="0.15">
      <c r="B4997" s="15">
        <v>136168</v>
      </c>
      <c r="C4997" s="16" t="s">
        <v>1766</v>
      </c>
      <c r="D4997" s="26">
        <v>43738</v>
      </c>
      <c r="E4997" s="16" t="s">
        <v>2563</v>
      </c>
      <c r="F4997" s="66"/>
      <c r="G4997" s="17">
        <v>0</v>
      </c>
      <c r="H4997" s="18">
        <f t="shared" si="77"/>
        <v>0</v>
      </c>
    </row>
    <row r="4998" spans="2:8" s="13" customFormat="1" hidden="1" x14ac:dyDescent="0.15">
      <c r="B4998" s="15">
        <v>136169</v>
      </c>
      <c r="C4998" s="16" t="s">
        <v>1767</v>
      </c>
      <c r="D4998" s="26">
        <v>43738</v>
      </c>
      <c r="E4998" s="16" t="s">
        <v>2563</v>
      </c>
      <c r="F4998" s="66"/>
      <c r="G4998" s="17">
        <v>0</v>
      </c>
      <c r="H4998" s="18">
        <f t="shared" si="77"/>
        <v>0</v>
      </c>
    </row>
    <row r="4999" spans="2:8" s="13" customFormat="1" hidden="1" x14ac:dyDescent="0.15">
      <c r="B4999" s="15">
        <v>136170</v>
      </c>
      <c r="C4999" s="16" t="s">
        <v>1768</v>
      </c>
      <c r="D4999" s="26">
        <v>43738</v>
      </c>
      <c r="E4999" s="16" t="s">
        <v>2563</v>
      </c>
      <c r="F4999" s="66"/>
      <c r="G4999" s="17">
        <v>0</v>
      </c>
      <c r="H4999" s="18">
        <f t="shared" si="77"/>
        <v>0</v>
      </c>
    </row>
    <row r="5000" spans="2:8" s="13" customFormat="1" hidden="1" x14ac:dyDescent="0.15">
      <c r="B5000" s="15">
        <v>136171</v>
      </c>
      <c r="C5000" s="16" t="s">
        <v>1769</v>
      </c>
      <c r="D5000" s="26">
        <v>43738</v>
      </c>
      <c r="E5000" s="16" t="s">
        <v>2563</v>
      </c>
      <c r="F5000" s="66"/>
      <c r="G5000" s="17">
        <v>0</v>
      </c>
      <c r="H5000" s="18">
        <f t="shared" si="77"/>
        <v>0</v>
      </c>
    </row>
    <row r="5001" spans="2:8" s="13" customFormat="1" hidden="1" x14ac:dyDescent="0.15">
      <c r="B5001" s="15">
        <v>136172</v>
      </c>
      <c r="C5001" s="16" t="s">
        <v>1770</v>
      </c>
      <c r="D5001" s="26">
        <v>43738</v>
      </c>
      <c r="E5001" s="16" t="s">
        <v>2563</v>
      </c>
      <c r="F5001" s="66"/>
      <c r="G5001" s="17">
        <v>0</v>
      </c>
      <c r="H5001" s="18">
        <f t="shared" si="77"/>
        <v>0</v>
      </c>
    </row>
    <row r="5002" spans="2:8" s="13" customFormat="1" hidden="1" x14ac:dyDescent="0.15">
      <c r="B5002" s="15">
        <v>136173</v>
      </c>
      <c r="C5002" s="16" t="s">
        <v>1771</v>
      </c>
      <c r="D5002" s="26">
        <v>43738</v>
      </c>
      <c r="E5002" s="16" t="s">
        <v>2563</v>
      </c>
      <c r="F5002" s="66"/>
      <c r="G5002" s="17">
        <v>0</v>
      </c>
      <c r="H5002" s="18">
        <f t="shared" si="77"/>
        <v>0</v>
      </c>
    </row>
    <row r="5003" spans="2:8" s="13" customFormat="1" hidden="1" x14ac:dyDescent="0.15">
      <c r="B5003" s="15">
        <v>136174</v>
      </c>
      <c r="C5003" s="16" t="s">
        <v>1772</v>
      </c>
      <c r="D5003" s="26">
        <v>43738</v>
      </c>
      <c r="E5003" s="16" t="s">
        <v>2563</v>
      </c>
      <c r="F5003" s="66"/>
      <c r="G5003" s="17">
        <v>0</v>
      </c>
      <c r="H5003" s="18">
        <f t="shared" si="77"/>
        <v>0</v>
      </c>
    </row>
    <row r="5004" spans="2:8" s="13" customFormat="1" hidden="1" x14ac:dyDescent="0.15">
      <c r="B5004" s="15">
        <v>136175</v>
      </c>
      <c r="C5004" s="16" t="s">
        <v>1773</v>
      </c>
      <c r="D5004" s="26">
        <v>43738</v>
      </c>
      <c r="E5004" s="16" t="s">
        <v>2563</v>
      </c>
      <c r="F5004" s="66"/>
      <c r="G5004" s="17">
        <v>0</v>
      </c>
      <c r="H5004" s="18">
        <f t="shared" si="77"/>
        <v>0</v>
      </c>
    </row>
    <row r="5005" spans="2:8" s="13" customFormat="1" hidden="1" x14ac:dyDescent="0.15">
      <c r="B5005" s="15">
        <v>136176</v>
      </c>
      <c r="C5005" s="16" t="s">
        <v>1774</v>
      </c>
      <c r="D5005" s="26">
        <v>43738</v>
      </c>
      <c r="E5005" s="16" t="s">
        <v>2563</v>
      </c>
      <c r="F5005" s="66"/>
      <c r="G5005" s="17">
        <v>-1300001.25</v>
      </c>
      <c r="H5005" s="18">
        <f t="shared" si="77"/>
        <v>-1300001.25</v>
      </c>
    </row>
    <row r="5006" spans="2:8" s="13" customFormat="1" hidden="1" x14ac:dyDescent="0.15">
      <c r="B5006" s="15">
        <v>136177</v>
      </c>
      <c r="C5006" s="16" t="s">
        <v>1775</v>
      </c>
      <c r="D5006" s="26">
        <v>43738</v>
      </c>
      <c r="E5006" s="16" t="s">
        <v>2563</v>
      </c>
      <c r="F5006" s="66"/>
      <c r="G5006" s="17">
        <v>0</v>
      </c>
      <c r="H5006" s="18">
        <f t="shared" si="77"/>
        <v>0</v>
      </c>
    </row>
    <row r="5007" spans="2:8" s="13" customFormat="1" hidden="1" x14ac:dyDescent="0.15">
      <c r="B5007" s="15">
        <v>136178</v>
      </c>
      <c r="C5007" s="16" t="s">
        <v>1776</v>
      </c>
      <c r="D5007" s="26">
        <v>43738</v>
      </c>
      <c r="E5007" s="16" t="s">
        <v>2563</v>
      </c>
      <c r="F5007" s="66"/>
      <c r="G5007" s="17">
        <v>0</v>
      </c>
      <c r="H5007" s="18">
        <f t="shared" si="77"/>
        <v>0</v>
      </c>
    </row>
    <row r="5008" spans="2:8" s="13" customFormat="1" hidden="1" x14ac:dyDescent="0.15">
      <c r="B5008" s="15">
        <v>136179</v>
      </c>
      <c r="C5008" s="16" t="s">
        <v>1777</v>
      </c>
      <c r="D5008" s="26">
        <v>43738</v>
      </c>
      <c r="E5008" s="16" t="s">
        <v>2563</v>
      </c>
      <c r="F5008" s="66"/>
      <c r="G5008" s="17">
        <v>0</v>
      </c>
      <c r="H5008" s="18">
        <f t="shared" si="77"/>
        <v>0</v>
      </c>
    </row>
    <row r="5009" spans="2:8" s="13" customFormat="1" hidden="1" x14ac:dyDescent="0.15">
      <c r="B5009" s="15">
        <v>136180</v>
      </c>
      <c r="C5009" s="16" t="s">
        <v>1778</v>
      </c>
      <c r="D5009" s="26">
        <v>43738</v>
      </c>
      <c r="E5009" s="16" t="s">
        <v>2563</v>
      </c>
      <c r="F5009" s="66"/>
      <c r="G5009" s="17">
        <v>0</v>
      </c>
      <c r="H5009" s="18">
        <f t="shared" si="77"/>
        <v>0</v>
      </c>
    </row>
    <row r="5010" spans="2:8" s="13" customFormat="1" hidden="1" x14ac:dyDescent="0.15">
      <c r="B5010" s="15">
        <v>136181</v>
      </c>
      <c r="C5010" s="16" t="s">
        <v>1779</v>
      </c>
      <c r="D5010" s="26">
        <v>43738</v>
      </c>
      <c r="E5010" s="16" t="s">
        <v>2563</v>
      </c>
      <c r="F5010" s="66"/>
      <c r="G5010" s="17">
        <v>0</v>
      </c>
      <c r="H5010" s="18">
        <f t="shared" si="77"/>
        <v>0</v>
      </c>
    </row>
    <row r="5011" spans="2:8" s="13" customFormat="1" hidden="1" x14ac:dyDescent="0.15">
      <c r="B5011" s="15">
        <v>136182</v>
      </c>
      <c r="C5011" s="16" t="s">
        <v>1780</v>
      </c>
      <c r="D5011" s="26">
        <v>43738</v>
      </c>
      <c r="E5011" s="16" t="s">
        <v>2563</v>
      </c>
      <c r="F5011" s="66"/>
      <c r="G5011" s="17">
        <v>0</v>
      </c>
      <c r="H5011" s="18">
        <f t="shared" si="77"/>
        <v>0</v>
      </c>
    </row>
    <row r="5012" spans="2:8" s="13" customFormat="1" hidden="1" x14ac:dyDescent="0.15">
      <c r="B5012" s="15">
        <v>136183</v>
      </c>
      <c r="C5012" s="16" t="s">
        <v>1781</v>
      </c>
      <c r="D5012" s="26">
        <v>43738</v>
      </c>
      <c r="E5012" s="16" t="s">
        <v>2563</v>
      </c>
      <c r="F5012" s="66"/>
      <c r="G5012" s="17">
        <v>0</v>
      </c>
      <c r="H5012" s="18">
        <f t="shared" si="77"/>
        <v>0</v>
      </c>
    </row>
    <row r="5013" spans="2:8" s="13" customFormat="1" hidden="1" x14ac:dyDescent="0.15">
      <c r="B5013" s="15">
        <v>136184</v>
      </c>
      <c r="C5013" s="16" t="s">
        <v>1782</v>
      </c>
      <c r="D5013" s="26">
        <v>43738</v>
      </c>
      <c r="E5013" s="16" t="s">
        <v>2563</v>
      </c>
      <c r="F5013" s="66"/>
      <c r="G5013" s="17">
        <v>0</v>
      </c>
      <c r="H5013" s="18">
        <f t="shared" si="77"/>
        <v>0</v>
      </c>
    </row>
    <row r="5014" spans="2:8" s="13" customFormat="1" hidden="1" x14ac:dyDescent="0.15">
      <c r="B5014" s="15">
        <v>136185</v>
      </c>
      <c r="C5014" s="16" t="s">
        <v>1783</v>
      </c>
      <c r="D5014" s="26">
        <v>43738</v>
      </c>
      <c r="E5014" s="16" t="s">
        <v>2563</v>
      </c>
      <c r="F5014" s="66"/>
      <c r="G5014" s="17">
        <v>0</v>
      </c>
      <c r="H5014" s="18">
        <f t="shared" si="77"/>
        <v>0</v>
      </c>
    </row>
    <row r="5015" spans="2:8" s="13" customFormat="1" hidden="1" x14ac:dyDescent="0.15">
      <c r="B5015" s="15">
        <v>136186</v>
      </c>
      <c r="C5015" s="16" t="s">
        <v>1784</v>
      </c>
      <c r="D5015" s="26">
        <v>43738</v>
      </c>
      <c r="E5015" s="16" t="s">
        <v>2563</v>
      </c>
      <c r="F5015" s="66"/>
      <c r="G5015" s="17">
        <v>0</v>
      </c>
      <c r="H5015" s="18">
        <f t="shared" si="77"/>
        <v>0</v>
      </c>
    </row>
    <row r="5016" spans="2:8" s="13" customFormat="1" hidden="1" x14ac:dyDescent="0.15">
      <c r="B5016" s="15">
        <v>136187</v>
      </c>
      <c r="C5016" s="16" t="s">
        <v>1785</v>
      </c>
      <c r="D5016" s="26">
        <v>43738</v>
      </c>
      <c r="E5016" s="16" t="s">
        <v>2563</v>
      </c>
      <c r="F5016" s="66"/>
      <c r="G5016" s="17">
        <v>0</v>
      </c>
      <c r="H5016" s="18">
        <f t="shared" si="77"/>
        <v>0</v>
      </c>
    </row>
    <row r="5017" spans="2:8" s="13" customFormat="1" hidden="1" x14ac:dyDescent="0.15">
      <c r="B5017" s="15">
        <v>136188</v>
      </c>
      <c r="C5017" s="16" t="s">
        <v>1786</v>
      </c>
      <c r="D5017" s="26">
        <v>43738</v>
      </c>
      <c r="E5017" s="16" t="s">
        <v>2563</v>
      </c>
      <c r="F5017" s="66"/>
      <c r="G5017" s="17">
        <v>-85782000</v>
      </c>
      <c r="H5017" s="18">
        <f t="shared" si="77"/>
        <v>-85782000</v>
      </c>
    </row>
    <row r="5018" spans="2:8" s="13" customFormat="1" hidden="1" x14ac:dyDescent="0.15">
      <c r="B5018" s="15">
        <v>136189</v>
      </c>
      <c r="C5018" s="16" t="s">
        <v>1787</v>
      </c>
      <c r="D5018" s="26">
        <v>43738</v>
      </c>
      <c r="E5018" s="16" t="s">
        <v>2563</v>
      </c>
      <c r="F5018" s="66"/>
      <c r="G5018" s="17">
        <v>-3434000</v>
      </c>
      <c r="H5018" s="18">
        <f t="shared" si="77"/>
        <v>-3434000</v>
      </c>
    </row>
    <row r="5019" spans="2:8" s="13" customFormat="1" hidden="1" x14ac:dyDescent="0.15">
      <c r="B5019" s="15">
        <v>136190</v>
      </c>
      <c r="C5019" s="16" t="s">
        <v>1788</v>
      </c>
      <c r="D5019" s="26">
        <v>43738</v>
      </c>
      <c r="E5019" s="16" t="s">
        <v>2563</v>
      </c>
      <c r="F5019" s="66"/>
      <c r="G5019" s="17">
        <v>0</v>
      </c>
      <c r="H5019" s="18">
        <f t="shared" si="77"/>
        <v>0</v>
      </c>
    </row>
    <row r="5020" spans="2:8" s="13" customFormat="1" hidden="1" x14ac:dyDescent="0.15">
      <c r="B5020" s="15">
        <v>136191</v>
      </c>
      <c r="C5020" s="16" t="s">
        <v>1789</v>
      </c>
      <c r="D5020" s="26">
        <v>43738</v>
      </c>
      <c r="E5020" s="16" t="s">
        <v>2563</v>
      </c>
      <c r="F5020" s="66"/>
      <c r="G5020" s="17">
        <v>0</v>
      </c>
      <c r="H5020" s="18">
        <f t="shared" si="77"/>
        <v>0</v>
      </c>
    </row>
    <row r="5021" spans="2:8" s="13" customFormat="1" hidden="1" x14ac:dyDescent="0.15">
      <c r="B5021" s="15">
        <v>136192</v>
      </c>
      <c r="C5021" s="16" t="s">
        <v>1790</v>
      </c>
      <c r="D5021" s="26">
        <v>43738</v>
      </c>
      <c r="E5021" s="16" t="s">
        <v>2563</v>
      </c>
      <c r="F5021" s="66"/>
      <c r="G5021" s="17">
        <v>-3434000</v>
      </c>
      <c r="H5021" s="18">
        <f t="shared" si="77"/>
        <v>-3434000</v>
      </c>
    </row>
    <row r="5022" spans="2:8" s="13" customFormat="1" hidden="1" x14ac:dyDescent="0.15">
      <c r="B5022" s="15">
        <v>136193</v>
      </c>
      <c r="C5022" s="16" t="s">
        <v>1791</v>
      </c>
      <c r="D5022" s="26">
        <v>43738</v>
      </c>
      <c r="E5022" s="16" t="s">
        <v>2563</v>
      </c>
      <c r="F5022" s="66"/>
      <c r="G5022" s="17">
        <v>0</v>
      </c>
      <c r="H5022" s="18">
        <f t="shared" si="77"/>
        <v>0</v>
      </c>
    </row>
    <row r="5023" spans="2:8" s="13" customFormat="1" hidden="1" x14ac:dyDescent="0.15">
      <c r="B5023" s="15">
        <v>136194</v>
      </c>
      <c r="C5023" s="16" t="s">
        <v>1792</v>
      </c>
      <c r="D5023" s="26">
        <v>43738</v>
      </c>
      <c r="E5023" s="16" t="s">
        <v>2563</v>
      </c>
      <c r="F5023" s="66"/>
      <c r="G5023" s="17">
        <v>0</v>
      </c>
      <c r="H5023" s="18">
        <f t="shared" si="77"/>
        <v>0</v>
      </c>
    </row>
    <row r="5024" spans="2:8" s="13" customFormat="1" hidden="1" x14ac:dyDescent="0.15">
      <c r="B5024" s="15">
        <v>136195</v>
      </c>
      <c r="C5024" s="16" t="s">
        <v>1793</v>
      </c>
      <c r="D5024" s="26">
        <v>43738</v>
      </c>
      <c r="E5024" s="16" t="s">
        <v>2563</v>
      </c>
      <c r="F5024" s="66"/>
      <c r="G5024" s="17">
        <v>0</v>
      </c>
      <c r="H5024" s="18">
        <f t="shared" ref="H5024:H5087" si="78">F5024+G5024</f>
        <v>0</v>
      </c>
    </row>
    <row r="5025" spans="2:8" s="13" customFormat="1" hidden="1" x14ac:dyDescent="0.15">
      <c r="B5025" s="15">
        <v>136196</v>
      </c>
      <c r="C5025" s="16" t="s">
        <v>1794</v>
      </c>
      <c r="D5025" s="26">
        <v>43738</v>
      </c>
      <c r="E5025" s="16" t="s">
        <v>2563</v>
      </c>
      <c r="F5025" s="66"/>
      <c r="G5025" s="17">
        <v>0</v>
      </c>
      <c r="H5025" s="18">
        <f t="shared" si="78"/>
        <v>0</v>
      </c>
    </row>
    <row r="5026" spans="2:8" s="13" customFormat="1" hidden="1" x14ac:dyDescent="0.15">
      <c r="B5026" s="15">
        <v>136197</v>
      </c>
      <c r="C5026" s="16" t="s">
        <v>1795</v>
      </c>
      <c r="D5026" s="26">
        <v>43738</v>
      </c>
      <c r="E5026" s="16" t="s">
        <v>2563</v>
      </c>
      <c r="F5026" s="66"/>
      <c r="G5026" s="17">
        <v>0</v>
      </c>
      <c r="H5026" s="18">
        <f t="shared" si="78"/>
        <v>0</v>
      </c>
    </row>
    <row r="5027" spans="2:8" s="13" customFormat="1" hidden="1" x14ac:dyDescent="0.15">
      <c r="B5027" s="15">
        <v>136198</v>
      </c>
      <c r="C5027" s="16" t="s">
        <v>1796</v>
      </c>
      <c r="D5027" s="26">
        <v>43738</v>
      </c>
      <c r="E5027" s="16" t="s">
        <v>2563</v>
      </c>
      <c r="F5027" s="66"/>
      <c r="G5027" s="17">
        <v>0</v>
      </c>
      <c r="H5027" s="18">
        <f t="shared" si="78"/>
        <v>0</v>
      </c>
    </row>
    <row r="5028" spans="2:8" s="13" customFormat="1" hidden="1" x14ac:dyDescent="0.15">
      <c r="B5028" s="15">
        <v>136199</v>
      </c>
      <c r="C5028" s="16" t="s">
        <v>1797</v>
      </c>
      <c r="D5028" s="26">
        <v>43738</v>
      </c>
      <c r="E5028" s="16" t="s">
        <v>2563</v>
      </c>
      <c r="F5028" s="66"/>
      <c r="G5028" s="17">
        <v>0</v>
      </c>
      <c r="H5028" s="18">
        <f t="shared" si="78"/>
        <v>0</v>
      </c>
    </row>
    <row r="5029" spans="2:8" s="13" customFormat="1" hidden="1" x14ac:dyDescent="0.15">
      <c r="B5029" s="15">
        <v>136200</v>
      </c>
      <c r="C5029" s="16" t="s">
        <v>1798</v>
      </c>
      <c r="D5029" s="26">
        <v>43738</v>
      </c>
      <c r="E5029" s="16" t="s">
        <v>2563</v>
      </c>
      <c r="F5029" s="66"/>
      <c r="G5029" s="17">
        <v>0</v>
      </c>
      <c r="H5029" s="18">
        <f t="shared" si="78"/>
        <v>0</v>
      </c>
    </row>
    <row r="5030" spans="2:8" s="13" customFormat="1" hidden="1" x14ac:dyDescent="0.15">
      <c r="B5030" s="15">
        <v>136201</v>
      </c>
      <c r="C5030" s="16" t="s">
        <v>1799</v>
      </c>
      <c r="D5030" s="26">
        <v>43738</v>
      </c>
      <c r="E5030" s="16" t="s">
        <v>2563</v>
      </c>
      <c r="F5030" s="66"/>
      <c r="G5030" s="17">
        <v>0</v>
      </c>
      <c r="H5030" s="18">
        <f t="shared" si="78"/>
        <v>0</v>
      </c>
    </row>
    <row r="5031" spans="2:8" s="13" customFormat="1" hidden="1" x14ac:dyDescent="0.15">
      <c r="B5031" s="15">
        <v>136202</v>
      </c>
      <c r="C5031" s="16" t="s">
        <v>1800</v>
      </c>
      <c r="D5031" s="26">
        <v>43738</v>
      </c>
      <c r="E5031" s="16" t="s">
        <v>2563</v>
      </c>
      <c r="F5031" s="66"/>
      <c r="G5031" s="17">
        <v>0</v>
      </c>
      <c r="H5031" s="18">
        <f t="shared" si="78"/>
        <v>0</v>
      </c>
    </row>
    <row r="5032" spans="2:8" s="13" customFormat="1" hidden="1" x14ac:dyDescent="0.15">
      <c r="B5032" s="15">
        <v>136203</v>
      </c>
      <c r="C5032" s="16" t="s">
        <v>1801</v>
      </c>
      <c r="D5032" s="26">
        <v>43738</v>
      </c>
      <c r="E5032" s="16" t="s">
        <v>2563</v>
      </c>
      <c r="F5032" s="66"/>
      <c r="G5032" s="17">
        <v>0</v>
      </c>
      <c r="H5032" s="18">
        <f t="shared" si="78"/>
        <v>0</v>
      </c>
    </row>
    <row r="5033" spans="2:8" s="13" customFormat="1" hidden="1" x14ac:dyDescent="0.15">
      <c r="B5033" s="15">
        <v>136204</v>
      </c>
      <c r="C5033" s="16" t="s">
        <v>1802</v>
      </c>
      <c r="D5033" s="26">
        <v>43738</v>
      </c>
      <c r="E5033" s="16" t="s">
        <v>2563</v>
      </c>
      <c r="F5033" s="66"/>
      <c r="G5033" s="17">
        <v>0</v>
      </c>
      <c r="H5033" s="18">
        <f t="shared" si="78"/>
        <v>0</v>
      </c>
    </row>
    <row r="5034" spans="2:8" s="13" customFormat="1" hidden="1" x14ac:dyDescent="0.15">
      <c r="B5034" s="15">
        <v>136205</v>
      </c>
      <c r="C5034" s="16" t="s">
        <v>1803</v>
      </c>
      <c r="D5034" s="26">
        <v>43738</v>
      </c>
      <c r="E5034" s="16" t="s">
        <v>2563</v>
      </c>
      <c r="F5034" s="66"/>
      <c r="G5034" s="17">
        <v>0</v>
      </c>
      <c r="H5034" s="18">
        <f t="shared" si="78"/>
        <v>0</v>
      </c>
    </row>
    <row r="5035" spans="2:8" s="13" customFormat="1" hidden="1" x14ac:dyDescent="0.15">
      <c r="B5035" s="15">
        <v>136206</v>
      </c>
      <c r="C5035" s="16" t="s">
        <v>1804</v>
      </c>
      <c r="D5035" s="26">
        <v>43738</v>
      </c>
      <c r="E5035" s="16" t="s">
        <v>2563</v>
      </c>
      <c r="F5035" s="66"/>
      <c r="G5035" s="17">
        <v>0</v>
      </c>
      <c r="H5035" s="18">
        <f t="shared" si="78"/>
        <v>0</v>
      </c>
    </row>
    <row r="5036" spans="2:8" s="13" customFormat="1" hidden="1" x14ac:dyDescent="0.15">
      <c r="B5036" s="15">
        <v>136207</v>
      </c>
      <c r="C5036" s="16" t="s">
        <v>1805</v>
      </c>
      <c r="D5036" s="26">
        <v>43738</v>
      </c>
      <c r="E5036" s="16" t="s">
        <v>2563</v>
      </c>
      <c r="F5036" s="66"/>
      <c r="G5036" s="17">
        <v>0</v>
      </c>
      <c r="H5036" s="18">
        <f t="shared" si="78"/>
        <v>0</v>
      </c>
    </row>
    <row r="5037" spans="2:8" s="13" customFormat="1" hidden="1" x14ac:dyDescent="0.15">
      <c r="B5037" s="15">
        <v>136208</v>
      </c>
      <c r="C5037" s="16" t="s">
        <v>1806</v>
      </c>
      <c r="D5037" s="26">
        <v>43738</v>
      </c>
      <c r="E5037" s="16" t="s">
        <v>2563</v>
      </c>
      <c r="F5037" s="66"/>
      <c r="G5037" s="17">
        <v>0</v>
      </c>
      <c r="H5037" s="18">
        <f t="shared" si="78"/>
        <v>0</v>
      </c>
    </row>
    <row r="5038" spans="2:8" s="13" customFormat="1" hidden="1" x14ac:dyDescent="0.15">
      <c r="B5038" s="15">
        <v>136209</v>
      </c>
      <c r="C5038" s="16" t="s">
        <v>1807</v>
      </c>
      <c r="D5038" s="26">
        <v>43738</v>
      </c>
      <c r="E5038" s="16" t="s">
        <v>2563</v>
      </c>
      <c r="F5038" s="66"/>
      <c r="G5038" s="17">
        <v>0</v>
      </c>
      <c r="H5038" s="18">
        <f t="shared" si="78"/>
        <v>0</v>
      </c>
    </row>
    <row r="5039" spans="2:8" s="13" customFormat="1" hidden="1" x14ac:dyDescent="0.15">
      <c r="B5039" s="15">
        <v>136210</v>
      </c>
      <c r="C5039" s="16" t="s">
        <v>1808</v>
      </c>
      <c r="D5039" s="26">
        <v>43738</v>
      </c>
      <c r="E5039" s="16" t="s">
        <v>2563</v>
      </c>
      <c r="F5039" s="66"/>
      <c r="G5039" s="17">
        <v>0</v>
      </c>
      <c r="H5039" s="18">
        <f t="shared" si="78"/>
        <v>0</v>
      </c>
    </row>
    <row r="5040" spans="2:8" s="13" customFormat="1" hidden="1" x14ac:dyDescent="0.15">
      <c r="B5040" s="15">
        <v>136211</v>
      </c>
      <c r="C5040" s="16" t="s">
        <v>1809</v>
      </c>
      <c r="D5040" s="26">
        <v>43738</v>
      </c>
      <c r="E5040" s="16" t="s">
        <v>2563</v>
      </c>
      <c r="F5040" s="66"/>
      <c r="G5040" s="17">
        <v>0</v>
      </c>
      <c r="H5040" s="18">
        <f t="shared" si="78"/>
        <v>0</v>
      </c>
    </row>
    <row r="5041" spans="2:8" s="13" customFormat="1" hidden="1" x14ac:dyDescent="0.15">
      <c r="B5041" s="15">
        <v>136212</v>
      </c>
      <c r="C5041" s="16" t="s">
        <v>1810</v>
      </c>
      <c r="D5041" s="26">
        <v>43738</v>
      </c>
      <c r="E5041" s="16" t="s">
        <v>2563</v>
      </c>
      <c r="F5041" s="66"/>
      <c r="G5041" s="17">
        <v>0</v>
      </c>
      <c r="H5041" s="18">
        <f t="shared" si="78"/>
        <v>0</v>
      </c>
    </row>
    <row r="5042" spans="2:8" s="13" customFormat="1" hidden="1" x14ac:dyDescent="0.15">
      <c r="B5042" s="15">
        <v>136213</v>
      </c>
      <c r="C5042" s="16" t="s">
        <v>1811</v>
      </c>
      <c r="D5042" s="26">
        <v>43738</v>
      </c>
      <c r="E5042" s="16" t="s">
        <v>2563</v>
      </c>
      <c r="F5042" s="66"/>
      <c r="G5042" s="17">
        <v>0</v>
      </c>
      <c r="H5042" s="18">
        <f t="shared" si="78"/>
        <v>0</v>
      </c>
    </row>
    <row r="5043" spans="2:8" s="13" customFormat="1" hidden="1" x14ac:dyDescent="0.15">
      <c r="B5043" s="15">
        <v>136214</v>
      </c>
      <c r="C5043" s="16" t="s">
        <v>1812</v>
      </c>
      <c r="D5043" s="26">
        <v>43738</v>
      </c>
      <c r="E5043" s="16" t="s">
        <v>2563</v>
      </c>
      <c r="F5043" s="66"/>
      <c r="G5043" s="17">
        <v>0</v>
      </c>
      <c r="H5043" s="18">
        <f t="shared" si="78"/>
        <v>0</v>
      </c>
    </row>
    <row r="5044" spans="2:8" s="13" customFormat="1" hidden="1" x14ac:dyDescent="0.15">
      <c r="B5044" s="15">
        <v>136215</v>
      </c>
      <c r="C5044" s="16" t="s">
        <v>1813</v>
      </c>
      <c r="D5044" s="26">
        <v>43738</v>
      </c>
      <c r="E5044" s="16" t="s">
        <v>2563</v>
      </c>
      <c r="F5044" s="66"/>
      <c r="G5044" s="17">
        <v>0</v>
      </c>
      <c r="H5044" s="18">
        <f t="shared" si="78"/>
        <v>0</v>
      </c>
    </row>
    <row r="5045" spans="2:8" s="13" customFormat="1" hidden="1" x14ac:dyDescent="0.15">
      <c r="B5045" s="15">
        <v>136216</v>
      </c>
      <c r="C5045" s="16" t="s">
        <v>1814</v>
      </c>
      <c r="D5045" s="26">
        <v>43738</v>
      </c>
      <c r="E5045" s="16" t="s">
        <v>2563</v>
      </c>
      <c r="F5045" s="66"/>
      <c r="G5045" s="17">
        <v>0</v>
      </c>
      <c r="H5045" s="18">
        <f t="shared" si="78"/>
        <v>0</v>
      </c>
    </row>
    <row r="5046" spans="2:8" s="13" customFormat="1" hidden="1" x14ac:dyDescent="0.15">
      <c r="B5046" s="15">
        <v>136217</v>
      </c>
      <c r="C5046" s="16" t="s">
        <v>1815</v>
      </c>
      <c r="D5046" s="26">
        <v>43738</v>
      </c>
      <c r="E5046" s="16" t="s">
        <v>2563</v>
      </c>
      <c r="F5046" s="66"/>
      <c r="G5046" s="17">
        <v>0</v>
      </c>
      <c r="H5046" s="18">
        <f t="shared" si="78"/>
        <v>0</v>
      </c>
    </row>
    <row r="5047" spans="2:8" s="13" customFormat="1" hidden="1" x14ac:dyDescent="0.15">
      <c r="B5047" s="15">
        <v>136218</v>
      </c>
      <c r="C5047" s="16" t="s">
        <v>1816</v>
      </c>
      <c r="D5047" s="26">
        <v>43738</v>
      </c>
      <c r="E5047" s="16" t="s">
        <v>2563</v>
      </c>
      <c r="F5047" s="66"/>
      <c r="G5047" s="17">
        <v>0</v>
      </c>
      <c r="H5047" s="18">
        <f t="shared" si="78"/>
        <v>0</v>
      </c>
    </row>
    <row r="5048" spans="2:8" s="13" customFormat="1" hidden="1" x14ac:dyDescent="0.15">
      <c r="B5048" s="15">
        <v>136219</v>
      </c>
      <c r="C5048" s="16" t="s">
        <v>1817</v>
      </c>
      <c r="D5048" s="26">
        <v>43738</v>
      </c>
      <c r="E5048" s="16" t="s">
        <v>2563</v>
      </c>
      <c r="F5048" s="66"/>
      <c r="G5048" s="17">
        <v>0</v>
      </c>
      <c r="H5048" s="18">
        <f t="shared" si="78"/>
        <v>0</v>
      </c>
    </row>
    <row r="5049" spans="2:8" s="13" customFormat="1" hidden="1" x14ac:dyDescent="0.15">
      <c r="B5049" s="15">
        <v>136220</v>
      </c>
      <c r="C5049" s="16" t="s">
        <v>1818</v>
      </c>
      <c r="D5049" s="26">
        <v>43738</v>
      </c>
      <c r="E5049" s="16" t="s">
        <v>2563</v>
      </c>
      <c r="F5049" s="66"/>
      <c r="G5049" s="17">
        <v>0</v>
      </c>
      <c r="H5049" s="18">
        <f t="shared" si="78"/>
        <v>0</v>
      </c>
    </row>
    <row r="5050" spans="2:8" s="13" customFormat="1" hidden="1" x14ac:dyDescent="0.15">
      <c r="B5050" s="15">
        <v>136221</v>
      </c>
      <c r="C5050" s="16" t="s">
        <v>1819</v>
      </c>
      <c r="D5050" s="26">
        <v>43738</v>
      </c>
      <c r="E5050" s="16" t="s">
        <v>2563</v>
      </c>
      <c r="F5050" s="66"/>
      <c r="G5050" s="17">
        <v>0</v>
      </c>
      <c r="H5050" s="18">
        <f t="shared" si="78"/>
        <v>0</v>
      </c>
    </row>
    <row r="5051" spans="2:8" s="13" customFormat="1" hidden="1" x14ac:dyDescent="0.15">
      <c r="B5051" s="15">
        <v>136222</v>
      </c>
      <c r="C5051" s="16" t="s">
        <v>1820</v>
      </c>
      <c r="D5051" s="26">
        <v>43738</v>
      </c>
      <c r="E5051" s="16" t="s">
        <v>2563</v>
      </c>
      <c r="F5051" s="66"/>
      <c r="G5051" s="17">
        <v>0</v>
      </c>
      <c r="H5051" s="18">
        <f t="shared" si="78"/>
        <v>0</v>
      </c>
    </row>
    <row r="5052" spans="2:8" s="13" customFormat="1" hidden="1" x14ac:dyDescent="0.15">
      <c r="B5052" s="15">
        <v>136223</v>
      </c>
      <c r="C5052" s="16" t="s">
        <v>1821</v>
      </c>
      <c r="D5052" s="26">
        <v>43738</v>
      </c>
      <c r="E5052" s="16" t="s">
        <v>2563</v>
      </c>
      <c r="F5052" s="66"/>
      <c r="G5052" s="17">
        <v>0</v>
      </c>
      <c r="H5052" s="18">
        <f t="shared" si="78"/>
        <v>0</v>
      </c>
    </row>
    <row r="5053" spans="2:8" s="13" customFormat="1" hidden="1" x14ac:dyDescent="0.15">
      <c r="B5053" s="15">
        <v>136224</v>
      </c>
      <c r="C5053" s="16" t="s">
        <v>1822</v>
      </c>
      <c r="D5053" s="26">
        <v>43738</v>
      </c>
      <c r="E5053" s="16" t="s">
        <v>2563</v>
      </c>
      <c r="F5053" s="66"/>
      <c r="G5053" s="17">
        <v>0</v>
      </c>
      <c r="H5053" s="18">
        <f t="shared" si="78"/>
        <v>0</v>
      </c>
    </row>
    <row r="5054" spans="2:8" s="13" customFormat="1" hidden="1" x14ac:dyDescent="0.15">
      <c r="B5054" s="15">
        <v>136225</v>
      </c>
      <c r="C5054" s="16" t="s">
        <v>1823</v>
      </c>
      <c r="D5054" s="26">
        <v>43738</v>
      </c>
      <c r="E5054" s="16" t="s">
        <v>2563</v>
      </c>
      <c r="F5054" s="66"/>
      <c r="G5054" s="17">
        <v>0</v>
      </c>
      <c r="H5054" s="18">
        <f t="shared" si="78"/>
        <v>0</v>
      </c>
    </row>
    <row r="5055" spans="2:8" s="13" customFormat="1" hidden="1" x14ac:dyDescent="0.15">
      <c r="B5055" s="15">
        <v>136226</v>
      </c>
      <c r="C5055" s="16" t="s">
        <v>1824</v>
      </c>
      <c r="D5055" s="26">
        <v>43738</v>
      </c>
      <c r="E5055" s="16" t="s">
        <v>2563</v>
      </c>
      <c r="F5055" s="66"/>
      <c r="G5055" s="17">
        <v>0</v>
      </c>
      <c r="H5055" s="18">
        <f t="shared" si="78"/>
        <v>0</v>
      </c>
    </row>
    <row r="5056" spans="2:8" s="13" customFormat="1" hidden="1" x14ac:dyDescent="0.15">
      <c r="B5056" s="15">
        <v>136227</v>
      </c>
      <c r="C5056" s="16" t="s">
        <v>1825</v>
      </c>
      <c r="D5056" s="26">
        <v>43738</v>
      </c>
      <c r="E5056" s="16" t="s">
        <v>2563</v>
      </c>
      <c r="F5056" s="66"/>
      <c r="G5056" s="17">
        <v>0</v>
      </c>
      <c r="H5056" s="18">
        <f t="shared" si="78"/>
        <v>0</v>
      </c>
    </row>
    <row r="5057" spans="2:8" s="13" customFormat="1" hidden="1" x14ac:dyDescent="0.15">
      <c r="B5057" s="15">
        <v>136228</v>
      </c>
      <c r="C5057" s="16" t="s">
        <v>1826</v>
      </c>
      <c r="D5057" s="26">
        <v>43738</v>
      </c>
      <c r="E5057" s="16" t="s">
        <v>2563</v>
      </c>
      <c r="F5057" s="66"/>
      <c r="G5057" s="17">
        <v>0</v>
      </c>
      <c r="H5057" s="18">
        <f t="shared" si="78"/>
        <v>0</v>
      </c>
    </row>
    <row r="5058" spans="2:8" s="13" customFormat="1" hidden="1" x14ac:dyDescent="0.15">
      <c r="B5058" s="15">
        <v>136229</v>
      </c>
      <c r="C5058" s="16" t="s">
        <v>1827</v>
      </c>
      <c r="D5058" s="26">
        <v>43738</v>
      </c>
      <c r="E5058" s="16" t="s">
        <v>2563</v>
      </c>
      <c r="F5058" s="66"/>
      <c r="G5058" s="17">
        <v>0</v>
      </c>
      <c r="H5058" s="18">
        <f t="shared" si="78"/>
        <v>0</v>
      </c>
    </row>
    <row r="5059" spans="2:8" s="13" customFormat="1" hidden="1" x14ac:dyDescent="0.15">
      <c r="B5059" s="15">
        <v>136230</v>
      </c>
      <c r="C5059" s="16" t="s">
        <v>1828</v>
      </c>
      <c r="D5059" s="26">
        <v>43738</v>
      </c>
      <c r="E5059" s="16" t="s">
        <v>2563</v>
      </c>
      <c r="F5059" s="66"/>
      <c r="G5059" s="17">
        <v>0</v>
      </c>
      <c r="H5059" s="18">
        <f t="shared" si="78"/>
        <v>0</v>
      </c>
    </row>
    <row r="5060" spans="2:8" s="13" customFormat="1" hidden="1" x14ac:dyDescent="0.15">
      <c r="B5060" s="15">
        <v>136231</v>
      </c>
      <c r="C5060" s="16" t="s">
        <v>1829</v>
      </c>
      <c r="D5060" s="26">
        <v>43738</v>
      </c>
      <c r="E5060" s="16" t="s">
        <v>2563</v>
      </c>
      <c r="F5060" s="66"/>
      <c r="G5060" s="17">
        <v>0</v>
      </c>
      <c r="H5060" s="18">
        <f t="shared" si="78"/>
        <v>0</v>
      </c>
    </row>
    <row r="5061" spans="2:8" s="13" customFormat="1" hidden="1" x14ac:dyDescent="0.15">
      <c r="B5061" s="15">
        <v>136232</v>
      </c>
      <c r="C5061" s="16" t="s">
        <v>1830</v>
      </c>
      <c r="D5061" s="26">
        <v>43738</v>
      </c>
      <c r="E5061" s="16" t="s">
        <v>2563</v>
      </c>
      <c r="F5061" s="66"/>
      <c r="G5061" s="17">
        <v>0</v>
      </c>
      <c r="H5061" s="18">
        <f t="shared" si="78"/>
        <v>0</v>
      </c>
    </row>
    <row r="5062" spans="2:8" s="13" customFormat="1" hidden="1" x14ac:dyDescent="0.15">
      <c r="B5062" s="15">
        <v>136233</v>
      </c>
      <c r="C5062" s="16" t="s">
        <v>1831</v>
      </c>
      <c r="D5062" s="26">
        <v>43738</v>
      </c>
      <c r="E5062" s="16" t="s">
        <v>2563</v>
      </c>
      <c r="F5062" s="66"/>
      <c r="G5062" s="17">
        <v>0</v>
      </c>
      <c r="H5062" s="18">
        <f t="shared" si="78"/>
        <v>0</v>
      </c>
    </row>
    <row r="5063" spans="2:8" s="13" customFormat="1" hidden="1" x14ac:dyDescent="0.15">
      <c r="B5063" s="15">
        <v>136234</v>
      </c>
      <c r="C5063" s="16" t="s">
        <v>1832</v>
      </c>
      <c r="D5063" s="26">
        <v>43738</v>
      </c>
      <c r="E5063" s="16" t="s">
        <v>2563</v>
      </c>
      <c r="F5063" s="66"/>
      <c r="G5063" s="17">
        <v>0</v>
      </c>
      <c r="H5063" s="18">
        <f t="shared" si="78"/>
        <v>0</v>
      </c>
    </row>
    <row r="5064" spans="2:8" s="13" customFormat="1" hidden="1" x14ac:dyDescent="0.15">
      <c r="B5064" s="15">
        <v>136235</v>
      </c>
      <c r="C5064" s="16" t="s">
        <v>1833</v>
      </c>
      <c r="D5064" s="26">
        <v>43738</v>
      </c>
      <c r="E5064" s="16" t="s">
        <v>2563</v>
      </c>
      <c r="F5064" s="66"/>
      <c r="G5064" s="17">
        <v>0</v>
      </c>
      <c r="H5064" s="18">
        <f t="shared" si="78"/>
        <v>0</v>
      </c>
    </row>
    <row r="5065" spans="2:8" s="13" customFormat="1" hidden="1" x14ac:dyDescent="0.15">
      <c r="B5065" s="15">
        <v>136236</v>
      </c>
      <c r="C5065" s="16" t="s">
        <v>1834</v>
      </c>
      <c r="D5065" s="26">
        <v>43738</v>
      </c>
      <c r="E5065" s="16" t="s">
        <v>2563</v>
      </c>
      <c r="F5065" s="66"/>
      <c r="G5065" s="17">
        <v>0</v>
      </c>
      <c r="H5065" s="18">
        <f t="shared" si="78"/>
        <v>0</v>
      </c>
    </row>
    <row r="5066" spans="2:8" s="13" customFormat="1" hidden="1" x14ac:dyDescent="0.15">
      <c r="B5066" s="15">
        <v>136237</v>
      </c>
      <c r="C5066" s="16" t="s">
        <v>1835</v>
      </c>
      <c r="D5066" s="26">
        <v>43738</v>
      </c>
      <c r="E5066" s="16" t="s">
        <v>2563</v>
      </c>
      <c r="F5066" s="66"/>
      <c r="G5066" s="17">
        <v>-1597322.5</v>
      </c>
      <c r="H5066" s="18">
        <f t="shared" si="78"/>
        <v>-1597322.5</v>
      </c>
    </row>
    <row r="5067" spans="2:8" s="13" customFormat="1" hidden="1" x14ac:dyDescent="0.15">
      <c r="B5067" s="15">
        <v>136238</v>
      </c>
      <c r="C5067" s="16" t="s">
        <v>1836</v>
      </c>
      <c r="D5067" s="26">
        <v>43738</v>
      </c>
      <c r="E5067" s="16" t="s">
        <v>2563</v>
      </c>
      <c r="F5067" s="66"/>
      <c r="G5067" s="17">
        <v>-3993572.5</v>
      </c>
      <c r="H5067" s="18">
        <f t="shared" si="78"/>
        <v>-3993572.5</v>
      </c>
    </row>
    <row r="5068" spans="2:8" s="13" customFormat="1" hidden="1" x14ac:dyDescent="0.15">
      <c r="B5068" s="15">
        <v>136239</v>
      </c>
      <c r="C5068" s="16" t="s">
        <v>2661</v>
      </c>
      <c r="D5068" s="26">
        <v>43738</v>
      </c>
      <c r="E5068" s="16" t="s">
        <v>2563</v>
      </c>
      <c r="F5068" s="66"/>
      <c r="G5068" s="17">
        <v>-3.75</v>
      </c>
      <c r="H5068" s="18">
        <f t="shared" si="78"/>
        <v>-3.75</v>
      </c>
    </row>
    <row r="5069" spans="2:8" s="13" customFormat="1" hidden="1" x14ac:dyDescent="0.15">
      <c r="B5069" s="15">
        <v>136240</v>
      </c>
      <c r="C5069" s="16" t="s">
        <v>2662</v>
      </c>
      <c r="D5069" s="26">
        <v>43738</v>
      </c>
      <c r="E5069" s="16" t="s">
        <v>2563</v>
      </c>
      <c r="F5069" s="66"/>
      <c r="G5069" s="17">
        <v>0</v>
      </c>
      <c r="H5069" s="18">
        <f t="shared" si="78"/>
        <v>0</v>
      </c>
    </row>
    <row r="5070" spans="2:8" s="13" customFormat="1" hidden="1" x14ac:dyDescent="0.15">
      <c r="B5070" s="15">
        <v>136241</v>
      </c>
      <c r="C5070" s="16" t="s">
        <v>2663</v>
      </c>
      <c r="D5070" s="26">
        <v>43738</v>
      </c>
      <c r="E5070" s="16" t="s">
        <v>2563</v>
      </c>
      <c r="F5070" s="66"/>
      <c r="G5070" s="17">
        <v>0</v>
      </c>
      <c r="H5070" s="18">
        <f t="shared" si="78"/>
        <v>0</v>
      </c>
    </row>
    <row r="5071" spans="2:8" s="13" customFormat="1" hidden="1" x14ac:dyDescent="0.15">
      <c r="B5071" s="15">
        <v>136242</v>
      </c>
      <c r="C5071" s="16" t="s">
        <v>2664</v>
      </c>
      <c r="D5071" s="26">
        <v>43738</v>
      </c>
      <c r="E5071" s="16" t="s">
        <v>2563</v>
      </c>
      <c r="F5071" s="66"/>
      <c r="G5071" s="17">
        <v>0</v>
      </c>
      <c r="H5071" s="18">
        <f t="shared" si="78"/>
        <v>0</v>
      </c>
    </row>
    <row r="5072" spans="2:8" s="13" customFormat="1" hidden="1" x14ac:dyDescent="0.15">
      <c r="B5072" s="15">
        <v>136243</v>
      </c>
      <c r="C5072" s="16" t="s">
        <v>2665</v>
      </c>
      <c r="D5072" s="26">
        <v>43738</v>
      </c>
      <c r="E5072" s="16" t="s">
        <v>2563</v>
      </c>
      <c r="F5072" s="66"/>
      <c r="G5072" s="17">
        <v>0</v>
      </c>
      <c r="H5072" s="18">
        <f t="shared" si="78"/>
        <v>0</v>
      </c>
    </row>
    <row r="5073" spans="2:8" s="13" customFormat="1" hidden="1" x14ac:dyDescent="0.15">
      <c r="B5073" s="15">
        <v>136244</v>
      </c>
      <c r="C5073" s="16" t="s">
        <v>2666</v>
      </c>
      <c r="D5073" s="26">
        <v>43738</v>
      </c>
      <c r="E5073" s="16" t="s">
        <v>2563</v>
      </c>
      <c r="F5073" s="66"/>
      <c r="G5073" s="17">
        <v>0</v>
      </c>
      <c r="H5073" s="18">
        <f t="shared" si="78"/>
        <v>0</v>
      </c>
    </row>
    <row r="5074" spans="2:8" s="13" customFormat="1" hidden="1" x14ac:dyDescent="0.15">
      <c r="B5074" s="15">
        <v>136245</v>
      </c>
      <c r="C5074" s="16" t="s">
        <v>2667</v>
      </c>
      <c r="D5074" s="26">
        <v>43738</v>
      </c>
      <c r="E5074" s="16" t="s">
        <v>2563</v>
      </c>
      <c r="F5074" s="66"/>
      <c r="G5074" s="17">
        <v>0</v>
      </c>
      <c r="H5074" s="18">
        <f t="shared" si="78"/>
        <v>0</v>
      </c>
    </row>
    <row r="5075" spans="2:8" s="13" customFormat="1" hidden="1" x14ac:dyDescent="0.15">
      <c r="B5075" s="15">
        <v>136246</v>
      </c>
      <c r="C5075" s="16" t="s">
        <v>2668</v>
      </c>
      <c r="D5075" s="26">
        <v>43738</v>
      </c>
      <c r="E5075" s="16" t="s">
        <v>2563</v>
      </c>
      <c r="F5075" s="66"/>
      <c r="G5075" s="17">
        <v>0</v>
      </c>
      <c r="H5075" s="18">
        <f t="shared" si="78"/>
        <v>0</v>
      </c>
    </row>
    <row r="5076" spans="2:8" s="13" customFormat="1" hidden="1" x14ac:dyDescent="0.15">
      <c r="B5076" s="15">
        <v>136247</v>
      </c>
      <c r="C5076" s="16" t="s">
        <v>2669</v>
      </c>
      <c r="D5076" s="26">
        <v>43738</v>
      </c>
      <c r="E5076" s="16" t="s">
        <v>2563</v>
      </c>
      <c r="F5076" s="66"/>
      <c r="G5076" s="17">
        <v>0</v>
      </c>
      <c r="H5076" s="18">
        <f t="shared" si="78"/>
        <v>0</v>
      </c>
    </row>
    <row r="5077" spans="2:8" s="13" customFormat="1" hidden="1" x14ac:dyDescent="0.15">
      <c r="B5077" s="15">
        <v>136248</v>
      </c>
      <c r="C5077" s="16" t="s">
        <v>2670</v>
      </c>
      <c r="D5077" s="26">
        <v>43738</v>
      </c>
      <c r="E5077" s="16" t="s">
        <v>2563</v>
      </c>
      <c r="F5077" s="66"/>
      <c r="G5077" s="17">
        <v>0</v>
      </c>
      <c r="H5077" s="18">
        <f t="shared" si="78"/>
        <v>0</v>
      </c>
    </row>
    <row r="5078" spans="2:8" s="13" customFormat="1" hidden="1" x14ac:dyDescent="0.15">
      <c r="B5078" s="15">
        <v>136249</v>
      </c>
      <c r="C5078" s="16" t="s">
        <v>2671</v>
      </c>
      <c r="D5078" s="26">
        <v>43738</v>
      </c>
      <c r="E5078" s="16" t="s">
        <v>2563</v>
      </c>
      <c r="F5078" s="66"/>
      <c r="G5078" s="17">
        <v>0</v>
      </c>
      <c r="H5078" s="18">
        <f t="shared" si="78"/>
        <v>0</v>
      </c>
    </row>
    <row r="5079" spans="2:8" s="13" customFormat="1" hidden="1" x14ac:dyDescent="0.15">
      <c r="B5079" s="15">
        <v>136250</v>
      </c>
      <c r="C5079" s="16" t="s">
        <v>2672</v>
      </c>
      <c r="D5079" s="26">
        <v>43738</v>
      </c>
      <c r="E5079" s="16" t="s">
        <v>2563</v>
      </c>
      <c r="F5079" s="66"/>
      <c r="G5079" s="17">
        <v>0</v>
      </c>
      <c r="H5079" s="18">
        <f t="shared" si="78"/>
        <v>0</v>
      </c>
    </row>
    <row r="5080" spans="2:8" s="13" customFormat="1" hidden="1" x14ac:dyDescent="0.15">
      <c r="B5080" s="15">
        <v>136251</v>
      </c>
      <c r="C5080" s="16" t="s">
        <v>2673</v>
      </c>
      <c r="D5080" s="26">
        <v>43738</v>
      </c>
      <c r="E5080" s="16" t="s">
        <v>2563</v>
      </c>
      <c r="F5080" s="66"/>
      <c r="G5080" s="17">
        <v>0</v>
      </c>
      <c r="H5080" s="18">
        <f t="shared" si="78"/>
        <v>0</v>
      </c>
    </row>
    <row r="5081" spans="2:8" s="13" customFormat="1" hidden="1" x14ac:dyDescent="0.15">
      <c r="B5081" s="15">
        <v>136252</v>
      </c>
      <c r="C5081" s="16" t="s">
        <v>2674</v>
      </c>
      <c r="D5081" s="26">
        <v>43738</v>
      </c>
      <c r="E5081" s="16" t="s">
        <v>2563</v>
      </c>
      <c r="F5081" s="66"/>
      <c r="G5081" s="17">
        <v>0</v>
      </c>
      <c r="H5081" s="18">
        <f t="shared" si="78"/>
        <v>0</v>
      </c>
    </row>
    <row r="5082" spans="2:8" s="13" customFormat="1" hidden="1" x14ac:dyDescent="0.15">
      <c r="B5082" s="15">
        <v>136253</v>
      </c>
      <c r="C5082" s="16" t="s">
        <v>2675</v>
      </c>
      <c r="D5082" s="26">
        <v>43738</v>
      </c>
      <c r="E5082" s="16" t="s">
        <v>2563</v>
      </c>
      <c r="F5082" s="66"/>
      <c r="G5082" s="17">
        <v>0</v>
      </c>
      <c r="H5082" s="18">
        <f t="shared" si="78"/>
        <v>0</v>
      </c>
    </row>
    <row r="5083" spans="2:8" s="13" customFormat="1" hidden="1" x14ac:dyDescent="0.15">
      <c r="B5083" s="15">
        <v>136254</v>
      </c>
      <c r="C5083" s="16" t="s">
        <v>2676</v>
      </c>
      <c r="D5083" s="26">
        <v>43738</v>
      </c>
      <c r="E5083" s="16" t="s">
        <v>2563</v>
      </c>
      <c r="F5083" s="66"/>
      <c r="G5083" s="17">
        <v>0</v>
      </c>
      <c r="H5083" s="18">
        <f t="shared" si="78"/>
        <v>0</v>
      </c>
    </row>
    <row r="5084" spans="2:8" s="13" customFormat="1" hidden="1" x14ac:dyDescent="0.15">
      <c r="B5084" s="15">
        <v>136255</v>
      </c>
      <c r="C5084" s="16" t="s">
        <v>2677</v>
      </c>
      <c r="D5084" s="26">
        <v>43738</v>
      </c>
      <c r="E5084" s="16" t="s">
        <v>2563</v>
      </c>
      <c r="F5084" s="66"/>
      <c r="G5084" s="17">
        <v>0</v>
      </c>
      <c r="H5084" s="18">
        <f t="shared" si="78"/>
        <v>0</v>
      </c>
    </row>
    <row r="5085" spans="2:8" s="13" customFormat="1" hidden="1" x14ac:dyDescent="0.15">
      <c r="B5085" s="15">
        <v>136256</v>
      </c>
      <c r="C5085" s="16" t="s">
        <v>2678</v>
      </c>
      <c r="D5085" s="26">
        <v>43738</v>
      </c>
      <c r="E5085" s="16" t="s">
        <v>2563</v>
      </c>
      <c r="F5085" s="66"/>
      <c r="G5085" s="17">
        <v>0</v>
      </c>
      <c r="H5085" s="18">
        <f t="shared" si="78"/>
        <v>0</v>
      </c>
    </row>
    <row r="5086" spans="2:8" s="13" customFormat="1" hidden="1" x14ac:dyDescent="0.15">
      <c r="B5086" s="15">
        <v>136257</v>
      </c>
      <c r="C5086" s="16" t="s">
        <v>2679</v>
      </c>
      <c r="D5086" s="26">
        <v>43738</v>
      </c>
      <c r="E5086" s="16" t="s">
        <v>2563</v>
      </c>
      <c r="F5086" s="66"/>
      <c r="G5086" s="17">
        <v>0</v>
      </c>
      <c r="H5086" s="18">
        <f t="shared" si="78"/>
        <v>0</v>
      </c>
    </row>
    <row r="5087" spans="2:8" s="13" customFormat="1" hidden="1" x14ac:dyDescent="0.15">
      <c r="B5087" s="15">
        <v>136258</v>
      </c>
      <c r="C5087" s="16" t="s">
        <v>2680</v>
      </c>
      <c r="D5087" s="26">
        <v>43738</v>
      </c>
      <c r="E5087" s="16" t="s">
        <v>2563</v>
      </c>
      <c r="F5087" s="66"/>
      <c r="G5087" s="17">
        <v>0</v>
      </c>
      <c r="H5087" s="18">
        <f t="shared" si="78"/>
        <v>0</v>
      </c>
    </row>
    <row r="5088" spans="2:8" s="13" customFormat="1" hidden="1" x14ac:dyDescent="0.15">
      <c r="B5088" s="15">
        <v>136259</v>
      </c>
      <c r="C5088" s="16" t="s">
        <v>2681</v>
      </c>
      <c r="D5088" s="26">
        <v>43738</v>
      </c>
      <c r="E5088" s="16" t="s">
        <v>2563</v>
      </c>
      <c r="F5088" s="66"/>
      <c r="G5088" s="17">
        <v>0</v>
      </c>
      <c r="H5088" s="18">
        <f t="shared" ref="H5088:H5151" si="79">F5088+G5088</f>
        <v>0</v>
      </c>
    </row>
    <row r="5089" spans="2:8" s="13" customFormat="1" hidden="1" x14ac:dyDescent="0.15">
      <c r="B5089" s="15">
        <v>136260</v>
      </c>
      <c r="C5089" s="16" t="s">
        <v>2682</v>
      </c>
      <c r="D5089" s="26">
        <v>43738</v>
      </c>
      <c r="E5089" s="16" t="s">
        <v>2563</v>
      </c>
      <c r="F5089" s="66"/>
      <c r="G5089" s="17">
        <v>0</v>
      </c>
      <c r="H5089" s="18">
        <f t="shared" si="79"/>
        <v>0</v>
      </c>
    </row>
    <row r="5090" spans="2:8" s="13" customFormat="1" hidden="1" x14ac:dyDescent="0.15">
      <c r="B5090" s="15">
        <v>136261</v>
      </c>
      <c r="C5090" s="16" t="s">
        <v>2683</v>
      </c>
      <c r="D5090" s="26">
        <v>43738</v>
      </c>
      <c r="E5090" s="16" t="s">
        <v>2563</v>
      </c>
      <c r="F5090" s="66"/>
      <c r="G5090" s="17">
        <v>0</v>
      </c>
      <c r="H5090" s="18">
        <f t="shared" si="79"/>
        <v>0</v>
      </c>
    </row>
    <row r="5091" spans="2:8" s="13" customFormat="1" hidden="1" x14ac:dyDescent="0.15">
      <c r="B5091" s="15">
        <v>136262</v>
      </c>
      <c r="C5091" s="16" t="s">
        <v>2684</v>
      </c>
      <c r="D5091" s="26">
        <v>43738</v>
      </c>
      <c r="E5091" s="16" t="s">
        <v>2563</v>
      </c>
      <c r="F5091" s="66"/>
      <c r="G5091" s="17">
        <v>0</v>
      </c>
      <c r="H5091" s="18">
        <f t="shared" si="79"/>
        <v>0</v>
      </c>
    </row>
    <row r="5092" spans="2:8" s="13" customFormat="1" hidden="1" x14ac:dyDescent="0.15">
      <c r="B5092" s="15">
        <v>136263</v>
      </c>
      <c r="C5092" s="16" t="s">
        <v>2685</v>
      </c>
      <c r="D5092" s="26">
        <v>43738</v>
      </c>
      <c r="E5092" s="16" t="s">
        <v>2563</v>
      </c>
      <c r="F5092" s="66"/>
      <c r="G5092" s="17">
        <v>0</v>
      </c>
      <c r="H5092" s="18">
        <f t="shared" si="79"/>
        <v>0</v>
      </c>
    </row>
    <row r="5093" spans="2:8" s="13" customFormat="1" hidden="1" x14ac:dyDescent="0.15">
      <c r="B5093" s="15">
        <v>136264</v>
      </c>
      <c r="C5093" s="16" t="s">
        <v>2686</v>
      </c>
      <c r="D5093" s="26">
        <v>43738</v>
      </c>
      <c r="E5093" s="16" t="s">
        <v>2563</v>
      </c>
      <c r="F5093" s="66"/>
      <c r="G5093" s="17">
        <v>0</v>
      </c>
      <c r="H5093" s="18">
        <f t="shared" si="79"/>
        <v>0</v>
      </c>
    </row>
    <row r="5094" spans="2:8" s="13" customFormat="1" hidden="1" x14ac:dyDescent="0.15">
      <c r="B5094" s="15">
        <v>136265</v>
      </c>
      <c r="C5094" s="16" t="s">
        <v>2687</v>
      </c>
      <c r="D5094" s="26">
        <v>43738</v>
      </c>
      <c r="E5094" s="16" t="s">
        <v>2563</v>
      </c>
      <c r="F5094" s="66"/>
      <c r="G5094" s="17">
        <v>0</v>
      </c>
      <c r="H5094" s="18">
        <f t="shared" si="79"/>
        <v>0</v>
      </c>
    </row>
    <row r="5095" spans="2:8" s="13" customFormat="1" hidden="1" x14ac:dyDescent="0.15">
      <c r="B5095" s="15">
        <v>136266</v>
      </c>
      <c r="C5095" s="16" t="s">
        <v>2688</v>
      </c>
      <c r="D5095" s="26">
        <v>43738</v>
      </c>
      <c r="E5095" s="16" t="s">
        <v>2563</v>
      </c>
      <c r="F5095" s="66"/>
      <c r="G5095" s="17">
        <v>0</v>
      </c>
      <c r="H5095" s="18">
        <f t="shared" si="79"/>
        <v>0</v>
      </c>
    </row>
    <row r="5096" spans="2:8" s="13" customFormat="1" hidden="1" x14ac:dyDescent="0.15">
      <c r="B5096" s="15">
        <v>811029</v>
      </c>
      <c r="C5096" s="16" t="s">
        <v>167</v>
      </c>
      <c r="D5096" s="26">
        <v>43738</v>
      </c>
      <c r="E5096" s="16" t="s">
        <v>2614</v>
      </c>
      <c r="F5096" s="66"/>
      <c r="G5096" s="17">
        <v>0</v>
      </c>
      <c r="H5096" s="18">
        <f t="shared" si="79"/>
        <v>0</v>
      </c>
    </row>
    <row r="5097" spans="2:8" s="13" customFormat="1" hidden="1" x14ac:dyDescent="0.15">
      <c r="B5097" s="15">
        <v>811032</v>
      </c>
      <c r="C5097" s="16" t="s">
        <v>170</v>
      </c>
      <c r="D5097" s="26">
        <v>43738</v>
      </c>
      <c r="E5097" s="16" t="s">
        <v>2614</v>
      </c>
      <c r="F5097" s="66">
        <v>27303179.895833332</v>
      </c>
      <c r="G5097" s="17"/>
      <c r="H5097" s="18">
        <f t="shared" si="79"/>
        <v>27303179.895833332</v>
      </c>
    </row>
    <row r="5098" spans="2:8" s="13" customFormat="1" hidden="1" x14ac:dyDescent="0.15">
      <c r="B5098" s="15">
        <v>811033</v>
      </c>
      <c r="C5098" s="16" t="s">
        <v>171</v>
      </c>
      <c r="D5098" s="26">
        <v>43738</v>
      </c>
      <c r="E5098" s="16" t="s">
        <v>2614</v>
      </c>
      <c r="F5098" s="66">
        <v>26016332.979166664</v>
      </c>
      <c r="G5098" s="17"/>
      <c r="H5098" s="18">
        <f t="shared" si="79"/>
        <v>26016332.979166664</v>
      </c>
    </row>
    <row r="5099" spans="2:8" s="13" customFormat="1" hidden="1" x14ac:dyDescent="0.15">
      <c r="B5099" s="15">
        <v>611029</v>
      </c>
      <c r="C5099" s="16" t="s">
        <v>167</v>
      </c>
      <c r="D5099" s="26">
        <v>43738</v>
      </c>
      <c r="E5099" s="16" t="s">
        <v>2614</v>
      </c>
      <c r="F5099" s="66">
        <v>0</v>
      </c>
      <c r="G5099" s="17"/>
      <c r="H5099" s="18">
        <f t="shared" si="79"/>
        <v>0</v>
      </c>
    </row>
    <row r="5100" spans="2:8" s="13" customFormat="1" hidden="1" x14ac:dyDescent="0.15">
      <c r="B5100" s="15">
        <v>611030</v>
      </c>
      <c r="C5100" s="16" t="s">
        <v>168</v>
      </c>
      <c r="D5100" s="26">
        <v>43738</v>
      </c>
      <c r="E5100" s="16" t="s">
        <v>2614</v>
      </c>
      <c r="F5100" s="66">
        <v>4275125</v>
      </c>
      <c r="G5100" s="17"/>
      <c r="H5100" s="18">
        <f t="shared" si="79"/>
        <v>4275125</v>
      </c>
    </row>
    <row r="5101" spans="2:8" s="13" customFormat="1" hidden="1" x14ac:dyDescent="0.15">
      <c r="B5101" s="15">
        <v>611032</v>
      </c>
      <c r="C5101" s="16" t="s">
        <v>170</v>
      </c>
      <c r="D5101" s="26">
        <v>43738</v>
      </c>
      <c r="E5101" s="16" t="s">
        <v>2614</v>
      </c>
      <c r="F5101" s="66">
        <v>0</v>
      </c>
      <c r="G5101" s="17"/>
      <c r="H5101" s="18">
        <f t="shared" si="79"/>
        <v>0</v>
      </c>
    </row>
    <row r="5102" spans="2:8" s="13" customFormat="1" hidden="1" x14ac:dyDescent="0.15">
      <c r="B5102" s="15">
        <v>611033</v>
      </c>
      <c r="C5102" s="16" t="s">
        <v>171</v>
      </c>
      <c r="D5102" s="26">
        <v>43738</v>
      </c>
      <c r="E5102" s="16" t="s">
        <v>2614</v>
      </c>
      <c r="F5102" s="66">
        <v>2907196.9696969786</v>
      </c>
      <c r="G5102" s="17"/>
      <c r="H5102" s="18">
        <f t="shared" si="79"/>
        <v>2907196.9696969786</v>
      </c>
    </row>
    <row r="5103" spans="2:8" s="13" customFormat="1" hidden="1" x14ac:dyDescent="0.15">
      <c r="B5103" s="15">
        <v>171001</v>
      </c>
      <c r="C5103" s="16" t="s">
        <v>65</v>
      </c>
      <c r="D5103" s="26">
        <v>43738</v>
      </c>
      <c r="E5103" s="16" t="s">
        <v>2614</v>
      </c>
      <c r="F5103" s="66"/>
      <c r="G5103" s="17">
        <v>0</v>
      </c>
      <c r="H5103" s="18">
        <f t="shared" si="79"/>
        <v>0</v>
      </c>
    </row>
    <row r="5104" spans="2:8" s="13" customFormat="1" hidden="1" x14ac:dyDescent="0.15">
      <c r="B5104" s="15">
        <v>173001</v>
      </c>
      <c r="C5104" s="16" t="s">
        <v>71</v>
      </c>
      <c r="D5104" s="26">
        <v>43738</v>
      </c>
      <c r="E5104" s="16" t="s">
        <v>2614</v>
      </c>
      <c r="F5104" s="66"/>
      <c r="G5104" s="17">
        <v>-27303179.895833332</v>
      </c>
      <c r="H5104" s="18">
        <f t="shared" si="79"/>
        <v>-27303179.895833332</v>
      </c>
    </row>
    <row r="5105" spans="2:8" s="13" customFormat="1" hidden="1" x14ac:dyDescent="0.15">
      <c r="B5105" s="15">
        <v>175001</v>
      </c>
      <c r="C5105" s="16" t="s">
        <v>75</v>
      </c>
      <c r="D5105" s="26">
        <v>43738</v>
      </c>
      <c r="E5105" s="16" t="s">
        <v>2614</v>
      </c>
      <c r="F5105" s="66"/>
      <c r="G5105" s="17">
        <v>-26016332.979166664</v>
      </c>
      <c r="H5105" s="18">
        <f t="shared" si="79"/>
        <v>-26016332.979166664</v>
      </c>
    </row>
    <row r="5106" spans="2:8" s="13" customFormat="1" hidden="1" x14ac:dyDescent="0.15">
      <c r="B5106" s="15">
        <v>171002</v>
      </c>
      <c r="C5106" s="16" t="s">
        <v>66</v>
      </c>
      <c r="D5106" s="26">
        <v>43738</v>
      </c>
      <c r="E5106" s="16" t="s">
        <v>2614</v>
      </c>
      <c r="F5106" s="66"/>
      <c r="G5106" s="17">
        <v>0</v>
      </c>
      <c r="H5106" s="18">
        <f t="shared" si="79"/>
        <v>0</v>
      </c>
    </row>
    <row r="5107" spans="2:8" s="13" customFormat="1" hidden="1" x14ac:dyDescent="0.15">
      <c r="B5107" s="15">
        <v>172002</v>
      </c>
      <c r="C5107" s="16" t="s">
        <v>69</v>
      </c>
      <c r="D5107" s="26">
        <v>43738</v>
      </c>
      <c r="E5107" s="16" t="s">
        <v>2614</v>
      </c>
      <c r="F5107" s="66"/>
      <c r="G5107" s="17">
        <v>-4275125</v>
      </c>
      <c r="H5107" s="18">
        <f t="shared" si="79"/>
        <v>-4275125</v>
      </c>
    </row>
    <row r="5108" spans="2:8" s="13" customFormat="1" hidden="1" x14ac:dyDescent="0.15">
      <c r="B5108" s="15">
        <v>173002</v>
      </c>
      <c r="C5108" s="16" t="s">
        <v>72</v>
      </c>
      <c r="D5108" s="26">
        <v>43738</v>
      </c>
      <c r="E5108" s="16" t="s">
        <v>2614</v>
      </c>
      <c r="F5108" s="66"/>
      <c r="G5108" s="17">
        <v>0</v>
      </c>
      <c r="H5108" s="18">
        <f t="shared" si="79"/>
        <v>0</v>
      </c>
    </row>
    <row r="5109" spans="2:8" s="13" customFormat="1" hidden="1" x14ac:dyDescent="0.15">
      <c r="B5109" s="15">
        <v>175002</v>
      </c>
      <c r="C5109" s="16" t="s">
        <v>76</v>
      </c>
      <c r="D5109" s="26">
        <v>43738</v>
      </c>
      <c r="E5109" s="16" t="s">
        <v>2614</v>
      </c>
      <c r="F5109" s="66"/>
      <c r="G5109" s="17">
        <v>-2907196.9696969786</v>
      </c>
      <c r="H5109" s="18">
        <f t="shared" si="79"/>
        <v>-2907196.9696969786</v>
      </c>
    </row>
    <row r="5110" spans="2:8" s="13" customFormat="1" hidden="1" x14ac:dyDescent="0.15">
      <c r="B5110" s="15">
        <v>611023</v>
      </c>
      <c r="C5110" s="16" t="s">
        <v>161</v>
      </c>
      <c r="D5110" s="26">
        <v>43738</v>
      </c>
      <c r="E5110" s="16" t="s">
        <v>384</v>
      </c>
      <c r="F5110" s="66">
        <v>16666666.666666666</v>
      </c>
      <c r="G5110" s="17"/>
      <c r="H5110" s="18">
        <f t="shared" si="79"/>
        <v>16666666.666666666</v>
      </c>
    </row>
    <row r="5111" spans="2:8" s="13" customFormat="1" hidden="1" x14ac:dyDescent="0.15">
      <c r="B5111" s="15">
        <v>142003</v>
      </c>
      <c r="C5111" s="16" t="s">
        <v>41</v>
      </c>
      <c r="D5111" s="26">
        <v>43738</v>
      </c>
      <c r="E5111" s="16" t="s">
        <v>384</v>
      </c>
      <c r="F5111" s="66"/>
      <c r="G5111" s="17">
        <v>-16666666.6666667</v>
      </c>
      <c r="H5111" s="18">
        <f t="shared" si="79"/>
        <v>-16666666.6666667</v>
      </c>
    </row>
    <row r="5112" spans="2:8" s="13" customFormat="1" hidden="1" x14ac:dyDescent="0.15">
      <c r="B5112" s="15">
        <v>711022</v>
      </c>
      <c r="C5112" s="16" t="s">
        <v>160</v>
      </c>
      <c r="D5112" s="26">
        <v>43714</v>
      </c>
      <c r="E5112" s="16" t="s">
        <v>2620</v>
      </c>
      <c r="F5112" s="66">
        <v>62307000.600000001</v>
      </c>
      <c r="G5112" s="17"/>
      <c r="H5112" s="18">
        <f t="shared" si="79"/>
        <v>62307000.600000001</v>
      </c>
    </row>
    <row r="5113" spans="2:8" s="13" customFormat="1" hidden="1" x14ac:dyDescent="0.15">
      <c r="B5113" s="15">
        <v>112004</v>
      </c>
      <c r="C5113" s="16" t="s">
        <v>402</v>
      </c>
      <c r="D5113" s="26">
        <v>43714</v>
      </c>
      <c r="E5113" s="16" t="s">
        <v>2620</v>
      </c>
      <c r="F5113" s="66"/>
      <c r="G5113" s="17">
        <v>-34327536.600000001</v>
      </c>
      <c r="H5113" s="18">
        <f t="shared" si="79"/>
        <v>-34327536.600000001</v>
      </c>
    </row>
    <row r="5114" spans="2:8" s="13" customFormat="1" hidden="1" x14ac:dyDescent="0.15">
      <c r="B5114" s="15">
        <v>121001</v>
      </c>
      <c r="C5114" s="16" t="s">
        <v>1598</v>
      </c>
      <c r="D5114" s="26">
        <v>43714</v>
      </c>
      <c r="E5114" s="16" t="s">
        <v>2620</v>
      </c>
      <c r="F5114" s="66"/>
      <c r="G5114" s="17">
        <v>-27979464</v>
      </c>
      <c r="H5114" s="18">
        <f t="shared" si="79"/>
        <v>-27979464</v>
      </c>
    </row>
    <row r="5115" spans="2:8" s="13" customFormat="1" hidden="1" x14ac:dyDescent="0.15">
      <c r="B5115" s="15">
        <v>912004</v>
      </c>
      <c r="C5115" s="16" t="s">
        <v>205</v>
      </c>
      <c r="D5115" s="26">
        <v>43714</v>
      </c>
      <c r="E5115" s="16" t="s">
        <v>227</v>
      </c>
      <c r="F5115" s="66">
        <v>105767.20000000001</v>
      </c>
      <c r="G5115" s="17"/>
      <c r="H5115" s="18">
        <f t="shared" si="79"/>
        <v>105767.20000000001</v>
      </c>
    </row>
    <row r="5116" spans="2:8" s="13" customFormat="1" hidden="1" x14ac:dyDescent="0.15">
      <c r="B5116" s="15">
        <v>112004</v>
      </c>
      <c r="C5116" s="16" t="s">
        <v>402</v>
      </c>
      <c r="D5116" s="26">
        <v>43714</v>
      </c>
      <c r="E5116" s="16" t="s">
        <v>227</v>
      </c>
      <c r="F5116" s="66"/>
      <c r="G5116" s="17">
        <v>-105767.20000000001</v>
      </c>
      <c r="H5116" s="18">
        <f t="shared" si="79"/>
        <v>-105767.20000000001</v>
      </c>
    </row>
    <row r="5117" spans="2:8" s="13" customFormat="1" hidden="1" x14ac:dyDescent="0.15">
      <c r="B5117" s="15">
        <v>211002</v>
      </c>
      <c r="C5117" s="16" t="s">
        <v>2251</v>
      </c>
      <c r="D5117" s="26">
        <v>43734</v>
      </c>
      <c r="E5117" s="16" t="s">
        <v>2621</v>
      </c>
      <c r="F5117" s="66">
        <v>179343559</v>
      </c>
      <c r="G5117" s="17"/>
      <c r="H5117" s="18">
        <f t="shared" si="79"/>
        <v>179343559</v>
      </c>
    </row>
    <row r="5118" spans="2:8" s="13" customFormat="1" hidden="1" x14ac:dyDescent="0.15">
      <c r="B5118" s="15">
        <v>112004</v>
      </c>
      <c r="C5118" s="16" t="s">
        <v>402</v>
      </c>
      <c r="D5118" s="26">
        <v>43734</v>
      </c>
      <c r="E5118" s="16" t="s">
        <v>2621</v>
      </c>
      <c r="F5118" s="66"/>
      <c r="G5118" s="17">
        <v>-177520670</v>
      </c>
      <c r="H5118" s="18">
        <f t="shared" si="79"/>
        <v>-177520670</v>
      </c>
    </row>
    <row r="5119" spans="2:8" s="13" customFormat="1" hidden="1" x14ac:dyDescent="0.15">
      <c r="B5119" s="15">
        <v>911002</v>
      </c>
      <c r="C5119" s="16" t="s">
        <v>198</v>
      </c>
      <c r="D5119" s="26">
        <v>43734</v>
      </c>
      <c r="E5119" s="16" t="s">
        <v>2621</v>
      </c>
      <c r="F5119" s="66"/>
      <c r="G5119" s="17">
        <v>-1822889</v>
      </c>
      <c r="H5119" s="18">
        <f t="shared" si="79"/>
        <v>-1822889</v>
      </c>
    </row>
    <row r="5120" spans="2:8" s="13" customFormat="1" hidden="1" x14ac:dyDescent="0.15">
      <c r="B5120" s="15">
        <v>912004</v>
      </c>
      <c r="C5120" s="16" t="s">
        <v>205</v>
      </c>
      <c r="D5120" s="26">
        <v>43734</v>
      </c>
      <c r="E5120" s="16" t="s">
        <v>227</v>
      </c>
      <c r="F5120" s="66">
        <v>611090.29999999993</v>
      </c>
      <c r="G5120" s="17"/>
      <c r="H5120" s="18">
        <f t="shared" si="79"/>
        <v>611090.29999999993</v>
      </c>
    </row>
    <row r="5121" spans="2:8" s="13" customFormat="1" hidden="1" x14ac:dyDescent="0.15">
      <c r="B5121" s="15">
        <v>112004</v>
      </c>
      <c r="C5121" s="16" t="s">
        <v>402</v>
      </c>
      <c r="D5121" s="26">
        <v>43734</v>
      </c>
      <c r="E5121" s="16" t="s">
        <v>227</v>
      </c>
      <c r="F5121" s="66"/>
      <c r="G5121" s="17">
        <v>-611090.29999999993</v>
      </c>
      <c r="H5121" s="18">
        <f t="shared" si="79"/>
        <v>-611090.29999999993</v>
      </c>
    </row>
    <row r="5122" spans="2:8" s="13" customFormat="1" hidden="1" x14ac:dyDescent="0.15">
      <c r="B5122" s="15">
        <v>912004</v>
      </c>
      <c r="C5122" s="16" t="s">
        <v>205</v>
      </c>
      <c r="D5122" s="26">
        <v>43738</v>
      </c>
      <c r="E5122" s="16" t="s">
        <v>227</v>
      </c>
      <c r="F5122" s="66">
        <v>70870</v>
      </c>
      <c r="G5122" s="17"/>
      <c r="H5122" s="18">
        <f t="shared" si="79"/>
        <v>70870</v>
      </c>
    </row>
    <row r="5123" spans="2:8" s="13" customFormat="1" hidden="1" x14ac:dyDescent="0.15">
      <c r="B5123" s="15">
        <v>112004</v>
      </c>
      <c r="C5123" s="16" t="s">
        <v>402</v>
      </c>
      <c r="D5123" s="26">
        <v>43738</v>
      </c>
      <c r="E5123" s="16" t="s">
        <v>227</v>
      </c>
      <c r="F5123" s="66"/>
      <c r="G5123" s="17">
        <v>-70870</v>
      </c>
      <c r="H5123" s="18">
        <f t="shared" si="79"/>
        <v>-70870</v>
      </c>
    </row>
    <row r="5124" spans="2:8" s="13" customFormat="1" hidden="1" x14ac:dyDescent="0.15">
      <c r="B5124" s="15">
        <v>112004</v>
      </c>
      <c r="C5124" s="16" t="s">
        <v>402</v>
      </c>
      <c r="D5124" s="26">
        <v>43738</v>
      </c>
      <c r="E5124" s="16" t="s">
        <v>2622</v>
      </c>
      <c r="F5124" s="66">
        <v>4343629.4200000167</v>
      </c>
      <c r="G5124" s="17"/>
      <c r="H5124" s="18">
        <f t="shared" si="79"/>
        <v>4343629.4200000167</v>
      </c>
    </row>
    <row r="5125" spans="2:8" s="13" customFormat="1" hidden="1" x14ac:dyDescent="0.15">
      <c r="B5125" s="15">
        <v>911002</v>
      </c>
      <c r="C5125" s="16" t="s">
        <v>198</v>
      </c>
      <c r="D5125" s="26">
        <v>43738</v>
      </c>
      <c r="E5125" s="16" t="s">
        <v>2622</v>
      </c>
      <c r="F5125" s="66"/>
      <c r="G5125" s="17">
        <v>-4343629.4200000167</v>
      </c>
      <c r="H5125" s="18">
        <f t="shared" si="79"/>
        <v>-4343629.4200000167</v>
      </c>
    </row>
    <row r="5126" spans="2:8" s="13" customFormat="1" hidden="1" x14ac:dyDescent="0.15">
      <c r="B5126" s="15">
        <v>165001</v>
      </c>
      <c r="C5126" s="16" t="s">
        <v>62</v>
      </c>
      <c r="D5126" s="26">
        <v>43645</v>
      </c>
      <c r="E5126" s="16" t="s">
        <v>2623</v>
      </c>
      <c r="F5126" s="66">
        <v>301793796</v>
      </c>
      <c r="G5126" s="17"/>
      <c r="H5126" s="18">
        <f t="shared" si="79"/>
        <v>301793796</v>
      </c>
    </row>
    <row r="5127" spans="2:8" s="13" customFormat="1" hidden="1" x14ac:dyDescent="0.15">
      <c r="B5127" s="15">
        <v>141005</v>
      </c>
      <c r="C5127" s="16" t="s">
        <v>36</v>
      </c>
      <c r="D5127" s="26">
        <v>43645</v>
      </c>
      <c r="E5127" s="16" t="s">
        <v>2623</v>
      </c>
      <c r="F5127" s="66">
        <v>26456204</v>
      </c>
      <c r="G5127" s="17"/>
      <c r="H5127" s="18">
        <f t="shared" si="79"/>
        <v>26456204</v>
      </c>
    </row>
    <row r="5128" spans="2:8" s="13" customFormat="1" hidden="1" x14ac:dyDescent="0.15">
      <c r="B5128" s="15">
        <v>222001</v>
      </c>
      <c r="C5128" s="16" t="s">
        <v>108</v>
      </c>
      <c r="D5128" s="26">
        <v>43645</v>
      </c>
      <c r="E5128" s="16" t="s">
        <v>2623</v>
      </c>
      <c r="F5128" s="66"/>
      <c r="G5128" s="17">
        <v>-328250000</v>
      </c>
      <c r="H5128" s="18">
        <f t="shared" si="79"/>
        <v>-328250000</v>
      </c>
    </row>
    <row r="5129" spans="2:8" s="13" customFormat="1" hidden="1" x14ac:dyDescent="0.15">
      <c r="B5129" s="15">
        <v>165001</v>
      </c>
      <c r="C5129" s="16" t="s">
        <v>62</v>
      </c>
      <c r="D5129" s="26">
        <v>43721</v>
      </c>
      <c r="E5129" s="16" t="s">
        <v>2624</v>
      </c>
      <c r="F5129" s="66">
        <v>288537391</v>
      </c>
      <c r="G5129" s="17"/>
      <c r="H5129" s="18">
        <f t="shared" si="79"/>
        <v>288537391</v>
      </c>
    </row>
    <row r="5130" spans="2:8" s="13" customFormat="1" hidden="1" x14ac:dyDescent="0.15">
      <c r="B5130" s="15">
        <v>141005</v>
      </c>
      <c r="C5130" s="16" t="s">
        <v>36</v>
      </c>
      <c r="D5130" s="26">
        <v>43721</v>
      </c>
      <c r="E5130" s="16" t="s">
        <v>2624</v>
      </c>
      <c r="F5130" s="66">
        <v>25462609</v>
      </c>
      <c r="G5130" s="17"/>
      <c r="H5130" s="18">
        <f t="shared" si="79"/>
        <v>25462609</v>
      </c>
    </row>
    <row r="5131" spans="2:8" s="13" customFormat="1" hidden="1" x14ac:dyDescent="0.15">
      <c r="B5131" s="15">
        <v>222001</v>
      </c>
      <c r="C5131" s="16" t="s">
        <v>108</v>
      </c>
      <c r="D5131" s="26">
        <v>43721</v>
      </c>
      <c r="E5131" s="16" t="s">
        <v>2624</v>
      </c>
      <c r="F5131" s="66"/>
      <c r="G5131" s="17">
        <v>-314000000</v>
      </c>
      <c r="H5131" s="18">
        <f t="shared" si="79"/>
        <v>-314000000</v>
      </c>
    </row>
    <row r="5132" spans="2:8" s="13" customFormat="1" hidden="1" x14ac:dyDescent="0.15">
      <c r="B5132" s="15">
        <v>165001</v>
      </c>
      <c r="C5132" s="16" t="s">
        <v>62</v>
      </c>
      <c r="D5132" s="26">
        <v>43637</v>
      </c>
      <c r="E5132" s="16" t="s">
        <v>2625</v>
      </c>
      <c r="F5132" s="66">
        <v>301793796</v>
      </c>
      <c r="G5132" s="17"/>
      <c r="H5132" s="18">
        <f t="shared" si="79"/>
        <v>301793796</v>
      </c>
    </row>
    <row r="5133" spans="2:8" s="13" customFormat="1" hidden="1" x14ac:dyDescent="0.15">
      <c r="B5133" s="15">
        <v>141005</v>
      </c>
      <c r="C5133" s="16" t="s">
        <v>36</v>
      </c>
      <c r="D5133" s="26">
        <v>43637</v>
      </c>
      <c r="E5133" s="16" t="s">
        <v>2625</v>
      </c>
      <c r="F5133" s="66">
        <v>26456204</v>
      </c>
      <c r="G5133" s="17"/>
      <c r="H5133" s="18">
        <f t="shared" si="79"/>
        <v>26456204</v>
      </c>
    </row>
    <row r="5134" spans="2:8" s="13" customFormat="1" hidden="1" x14ac:dyDescent="0.15">
      <c r="B5134" s="15">
        <v>222001</v>
      </c>
      <c r="C5134" s="16" t="s">
        <v>108</v>
      </c>
      <c r="D5134" s="26">
        <v>43637</v>
      </c>
      <c r="E5134" s="16" t="s">
        <v>2625</v>
      </c>
      <c r="F5134" s="66"/>
      <c r="G5134" s="17">
        <v>-328250000</v>
      </c>
      <c r="H5134" s="18">
        <f t="shared" si="79"/>
        <v>-328250000</v>
      </c>
    </row>
    <row r="5135" spans="2:8" s="13" customFormat="1" hidden="1" x14ac:dyDescent="0.15">
      <c r="B5135" s="15">
        <v>212001</v>
      </c>
      <c r="C5135" s="16" t="s">
        <v>2260</v>
      </c>
      <c r="D5135" s="26">
        <v>43738</v>
      </c>
      <c r="E5135" s="16" t="s">
        <v>2650</v>
      </c>
      <c r="F5135" s="66">
        <v>150506064</v>
      </c>
      <c r="G5135" s="17"/>
      <c r="H5135" s="18">
        <f t="shared" si="79"/>
        <v>150506064</v>
      </c>
    </row>
    <row r="5136" spans="2:8" s="13" customFormat="1" hidden="1" x14ac:dyDescent="0.15">
      <c r="B5136" s="15">
        <v>212002</v>
      </c>
      <c r="C5136" s="16" t="s">
        <v>2261</v>
      </c>
      <c r="D5136" s="26">
        <v>43738</v>
      </c>
      <c r="E5136" s="16" t="s">
        <v>2650</v>
      </c>
      <c r="F5136" s="66">
        <v>75809800</v>
      </c>
      <c r="G5136" s="17"/>
      <c r="H5136" s="18">
        <f t="shared" si="79"/>
        <v>75809800</v>
      </c>
    </row>
    <row r="5137" spans="2:8" s="13" customFormat="1" hidden="1" x14ac:dyDescent="0.15">
      <c r="B5137" s="15">
        <v>212003</v>
      </c>
      <c r="C5137" s="16" t="s">
        <v>2262</v>
      </c>
      <c r="D5137" s="26">
        <v>43738</v>
      </c>
      <c r="E5137" s="16" t="s">
        <v>2650</v>
      </c>
      <c r="F5137" s="66">
        <v>11575000</v>
      </c>
      <c r="G5137" s="17"/>
      <c r="H5137" s="18">
        <f t="shared" si="79"/>
        <v>11575000</v>
      </c>
    </row>
    <row r="5138" spans="2:8" s="13" customFormat="1" hidden="1" x14ac:dyDescent="0.15">
      <c r="B5138" s="15">
        <v>212004</v>
      </c>
      <c r="C5138" s="16" t="s">
        <v>2263</v>
      </c>
      <c r="D5138" s="26">
        <v>43738</v>
      </c>
      <c r="E5138" s="16" t="s">
        <v>2650</v>
      </c>
      <c r="F5138" s="66">
        <v>0</v>
      </c>
      <c r="G5138" s="17"/>
      <c r="H5138" s="18">
        <f t="shared" si="79"/>
        <v>0</v>
      </c>
    </row>
    <row r="5139" spans="2:8" s="13" customFormat="1" hidden="1" x14ac:dyDescent="0.15">
      <c r="B5139" s="15">
        <v>212005</v>
      </c>
      <c r="C5139" s="16" t="s">
        <v>2264</v>
      </c>
      <c r="D5139" s="26">
        <v>43738</v>
      </c>
      <c r="E5139" s="16" t="s">
        <v>2650</v>
      </c>
      <c r="F5139" s="66">
        <v>0</v>
      </c>
      <c r="G5139" s="17"/>
      <c r="H5139" s="18">
        <f t="shared" si="79"/>
        <v>0</v>
      </c>
    </row>
    <row r="5140" spans="2:8" s="13" customFormat="1" hidden="1" x14ac:dyDescent="0.15">
      <c r="B5140" s="15">
        <v>212006</v>
      </c>
      <c r="C5140" s="16" t="s">
        <v>2265</v>
      </c>
      <c r="D5140" s="26">
        <v>43738</v>
      </c>
      <c r="E5140" s="16" t="s">
        <v>2650</v>
      </c>
      <c r="F5140" s="66">
        <v>29150000</v>
      </c>
      <c r="G5140" s="17"/>
      <c r="H5140" s="18">
        <f t="shared" si="79"/>
        <v>29150000</v>
      </c>
    </row>
    <row r="5141" spans="2:8" s="13" customFormat="1" hidden="1" x14ac:dyDescent="0.15">
      <c r="B5141" s="15">
        <v>212007</v>
      </c>
      <c r="C5141" s="16" t="s">
        <v>2266</v>
      </c>
      <c r="D5141" s="26">
        <v>43738</v>
      </c>
      <c r="E5141" s="16" t="s">
        <v>2650</v>
      </c>
      <c r="F5141" s="66">
        <v>0</v>
      </c>
      <c r="G5141" s="17"/>
      <c r="H5141" s="18">
        <f t="shared" si="79"/>
        <v>0</v>
      </c>
    </row>
    <row r="5142" spans="2:8" s="13" customFormat="1" hidden="1" x14ac:dyDescent="0.15">
      <c r="B5142" s="15">
        <v>212008</v>
      </c>
      <c r="C5142" s="16" t="s">
        <v>2267</v>
      </c>
      <c r="D5142" s="26">
        <v>43738</v>
      </c>
      <c r="E5142" s="16" t="s">
        <v>2650</v>
      </c>
      <c r="F5142" s="66">
        <v>146000</v>
      </c>
      <c r="G5142" s="17"/>
      <c r="H5142" s="18">
        <f t="shared" si="79"/>
        <v>146000</v>
      </c>
    </row>
    <row r="5143" spans="2:8" s="13" customFormat="1" hidden="1" x14ac:dyDescent="0.15">
      <c r="B5143" s="15">
        <v>212009</v>
      </c>
      <c r="C5143" s="16" t="s">
        <v>2268</v>
      </c>
      <c r="D5143" s="26">
        <v>43738</v>
      </c>
      <c r="E5143" s="16" t="s">
        <v>2650</v>
      </c>
      <c r="F5143" s="66">
        <v>0</v>
      </c>
      <c r="G5143" s="17"/>
      <c r="H5143" s="18">
        <f t="shared" si="79"/>
        <v>0</v>
      </c>
    </row>
    <row r="5144" spans="2:8" s="13" customFormat="1" hidden="1" x14ac:dyDescent="0.15">
      <c r="B5144" s="15">
        <v>212010</v>
      </c>
      <c r="C5144" s="16" t="s">
        <v>2269</v>
      </c>
      <c r="D5144" s="26">
        <v>43738</v>
      </c>
      <c r="E5144" s="16" t="s">
        <v>2650</v>
      </c>
      <c r="F5144" s="66">
        <v>0</v>
      </c>
      <c r="G5144" s="17"/>
      <c r="H5144" s="18">
        <f t="shared" si="79"/>
        <v>0</v>
      </c>
    </row>
    <row r="5145" spans="2:8" s="13" customFormat="1" hidden="1" x14ac:dyDescent="0.15">
      <c r="B5145" s="15">
        <v>212011</v>
      </c>
      <c r="C5145" s="16" t="s">
        <v>2270</v>
      </c>
      <c r="D5145" s="26">
        <v>43738</v>
      </c>
      <c r="E5145" s="16" t="s">
        <v>2650</v>
      </c>
      <c r="F5145" s="66">
        <v>6375000</v>
      </c>
      <c r="G5145" s="17"/>
      <c r="H5145" s="18">
        <f t="shared" si="79"/>
        <v>6375000</v>
      </c>
    </row>
    <row r="5146" spans="2:8" s="13" customFormat="1" hidden="1" x14ac:dyDescent="0.15">
      <c r="B5146" s="15">
        <v>212012</v>
      </c>
      <c r="C5146" s="16" t="s">
        <v>2271</v>
      </c>
      <c r="D5146" s="26">
        <v>43738</v>
      </c>
      <c r="E5146" s="16" t="s">
        <v>2650</v>
      </c>
      <c r="F5146" s="66">
        <v>0</v>
      </c>
      <c r="G5146" s="17"/>
      <c r="H5146" s="18">
        <f t="shared" si="79"/>
        <v>0</v>
      </c>
    </row>
    <row r="5147" spans="2:8" s="13" customFormat="1" hidden="1" x14ac:dyDescent="0.15">
      <c r="B5147" s="15">
        <v>212013</v>
      </c>
      <c r="C5147" s="16" t="s">
        <v>2272</v>
      </c>
      <c r="D5147" s="26">
        <v>43738</v>
      </c>
      <c r="E5147" s="16" t="s">
        <v>2650</v>
      </c>
      <c r="F5147" s="66">
        <v>250000</v>
      </c>
      <c r="G5147" s="17"/>
      <c r="H5147" s="18">
        <f t="shared" si="79"/>
        <v>250000</v>
      </c>
    </row>
    <row r="5148" spans="2:8" s="13" customFormat="1" hidden="1" x14ac:dyDescent="0.15">
      <c r="B5148" s="15">
        <v>212014</v>
      </c>
      <c r="C5148" s="16" t="s">
        <v>2273</v>
      </c>
      <c r="D5148" s="26">
        <v>43738</v>
      </c>
      <c r="E5148" s="16" t="s">
        <v>2650</v>
      </c>
      <c r="F5148" s="66">
        <v>413100</v>
      </c>
      <c r="G5148" s="17"/>
      <c r="H5148" s="18">
        <f t="shared" si="79"/>
        <v>413100</v>
      </c>
    </row>
    <row r="5149" spans="2:8" s="13" customFormat="1" hidden="1" x14ac:dyDescent="0.15">
      <c r="B5149" s="15">
        <v>212015</v>
      </c>
      <c r="C5149" s="16" t="s">
        <v>1524</v>
      </c>
      <c r="D5149" s="26">
        <v>43738</v>
      </c>
      <c r="E5149" s="16" t="s">
        <v>2650</v>
      </c>
      <c r="F5149" s="66">
        <v>14342626</v>
      </c>
      <c r="G5149" s="17"/>
      <c r="H5149" s="18">
        <f t="shared" si="79"/>
        <v>14342626</v>
      </c>
    </row>
    <row r="5150" spans="2:8" s="13" customFormat="1" hidden="1" x14ac:dyDescent="0.15">
      <c r="B5150" s="15">
        <v>212016</v>
      </c>
      <c r="C5150" s="16" t="s">
        <v>2274</v>
      </c>
      <c r="D5150" s="26">
        <v>43738</v>
      </c>
      <c r="E5150" s="16" t="s">
        <v>2650</v>
      </c>
      <c r="F5150" s="66">
        <v>0</v>
      </c>
      <c r="G5150" s="17"/>
      <c r="H5150" s="18">
        <f t="shared" si="79"/>
        <v>0</v>
      </c>
    </row>
    <row r="5151" spans="2:8" s="13" customFormat="1" hidden="1" x14ac:dyDescent="0.15">
      <c r="B5151" s="15">
        <v>212017</v>
      </c>
      <c r="C5151" s="16" t="s">
        <v>2275</v>
      </c>
      <c r="D5151" s="26">
        <v>43738</v>
      </c>
      <c r="E5151" s="16" t="s">
        <v>2650</v>
      </c>
      <c r="F5151" s="66">
        <v>0</v>
      </c>
      <c r="G5151" s="17"/>
      <c r="H5151" s="18">
        <f t="shared" si="79"/>
        <v>0</v>
      </c>
    </row>
    <row r="5152" spans="2:8" s="13" customFormat="1" hidden="1" x14ac:dyDescent="0.15">
      <c r="B5152" s="15">
        <v>212018</v>
      </c>
      <c r="C5152" s="16" t="s">
        <v>2276</v>
      </c>
      <c r="D5152" s="26">
        <v>43738</v>
      </c>
      <c r="E5152" s="16" t="s">
        <v>2650</v>
      </c>
      <c r="F5152" s="66">
        <v>3250000</v>
      </c>
      <c r="G5152" s="17"/>
      <c r="H5152" s="18">
        <f t="shared" ref="H5152:H5215" si="80">F5152+G5152</f>
        <v>3250000</v>
      </c>
    </row>
    <row r="5153" spans="2:8" s="13" customFormat="1" hidden="1" x14ac:dyDescent="0.15">
      <c r="B5153" s="15">
        <v>212019</v>
      </c>
      <c r="C5153" s="16" t="s">
        <v>2277</v>
      </c>
      <c r="D5153" s="26">
        <v>43738</v>
      </c>
      <c r="E5153" s="16" t="s">
        <v>2650</v>
      </c>
      <c r="F5153" s="66">
        <v>0</v>
      </c>
      <c r="G5153" s="17"/>
      <c r="H5153" s="18">
        <f t="shared" si="80"/>
        <v>0</v>
      </c>
    </row>
    <row r="5154" spans="2:8" s="13" customFormat="1" hidden="1" x14ac:dyDescent="0.15">
      <c r="B5154" s="15">
        <v>212020</v>
      </c>
      <c r="C5154" s="16" t="s">
        <v>2278</v>
      </c>
      <c r="D5154" s="26">
        <v>43738</v>
      </c>
      <c r="E5154" s="16" t="s">
        <v>2650</v>
      </c>
      <c r="F5154" s="66">
        <v>0</v>
      </c>
      <c r="G5154" s="17"/>
      <c r="H5154" s="18">
        <f t="shared" si="80"/>
        <v>0</v>
      </c>
    </row>
    <row r="5155" spans="2:8" s="13" customFormat="1" hidden="1" x14ac:dyDescent="0.15">
      <c r="B5155" s="15">
        <v>212021</v>
      </c>
      <c r="C5155" s="16" t="s">
        <v>2279</v>
      </c>
      <c r="D5155" s="26">
        <v>43738</v>
      </c>
      <c r="E5155" s="16" t="s">
        <v>2650</v>
      </c>
      <c r="F5155" s="66">
        <v>4577000</v>
      </c>
      <c r="G5155" s="17"/>
      <c r="H5155" s="18">
        <f t="shared" si="80"/>
        <v>4577000</v>
      </c>
    </row>
    <row r="5156" spans="2:8" s="13" customFormat="1" hidden="1" x14ac:dyDescent="0.15">
      <c r="B5156" s="15">
        <v>216002</v>
      </c>
      <c r="C5156" s="16" t="s">
        <v>102</v>
      </c>
      <c r="D5156" s="26">
        <v>43738</v>
      </c>
      <c r="E5156" s="16" t="s">
        <v>2650</v>
      </c>
      <c r="F5156" s="66"/>
      <c r="G5156" s="66">
        <v>-296394590</v>
      </c>
      <c r="H5156" s="18">
        <f t="shared" si="80"/>
        <v>-296394590</v>
      </c>
    </row>
    <row r="5157" spans="2:8" s="13" customFormat="1" hidden="1" x14ac:dyDescent="0.15">
      <c r="B5157" s="15">
        <v>216002</v>
      </c>
      <c r="C5157" s="16" t="s">
        <v>102</v>
      </c>
      <c r="D5157" s="26">
        <v>43738</v>
      </c>
      <c r="E5157" s="16" t="s">
        <v>2650</v>
      </c>
      <c r="F5157" s="66">
        <v>742194270</v>
      </c>
      <c r="G5157" s="17"/>
      <c r="H5157" s="18">
        <f t="shared" si="80"/>
        <v>742194270</v>
      </c>
    </row>
    <row r="5158" spans="2:8" s="13" customFormat="1" hidden="1" x14ac:dyDescent="0.15">
      <c r="B5158" s="15">
        <v>212022</v>
      </c>
      <c r="C5158" s="16" t="s">
        <v>2651</v>
      </c>
      <c r="D5158" s="26">
        <v>43738</v>
      </c>
      <c r="E5158" s="16" t="s">
        <v>2650</v>
      </c>
      <c r="F5158" s="66"/>
      <c r="G5158" s="17">
        <v>-10142750</v>
      </c>
      <c r="H5158" s="18">
        <f t="shared" si="80"/>
        <v>-10142750</v>
      </c>
    </row>
    <row r="5159" spans="2:8" s="13" customFormat="1" hidden="1" x14ac:dyDescent="0.15">
      <c r="B5159" s="15">
        <v>212023</v>
      </c>
      <c r="C5159" s="16" t="s">
        <v>2652</v>
      </c>
      <c r="D5159" s="26">
        <v>43738</v>
      </c>
      <c r="E5159" s="16" t="s">
        <v>2650</v>
      </c>
      <c r="F5159" s="66"/>
      <c r="G5159" s="17">
        <v>-1451000</v>
      </c>
      <c r="H5159" s="18">
        <f t="shared" si="80"/>
        <v>-1451000</v>
      </c>
    </row>
    <row r="5160" spans="2:8" s="13" customFormat="1" hidden="1" x14ac:dyDescent="0.15">
      <c r="B5160" s="15">
        <v>212024</v>
      </c>
      <c r="C5160" s="16" t="s">
        <v>2653</v>
      </c>
      <c r="D5160" s="26">
        <v>43738</v>
      </c>
      <c r="E5160" s="16" t="s">
        <v>2650</v>
      </c>
      <c r="F5160" s="66"/>
      <c r="G5160" s="17">
        <v>-5527326</v>
      </c>
      <c r="H5160" s="18">
        <f t="shared" si="80"/>
        <v>-5527326</v>
      </c>
    </row>
    <row r="5161" spans="2:8" s="13" customFormat="1" hidden="1" x14ac:dyDescent="0.15">
      <c r="B5161" s="15">
        <v>212002</v>
      </c>
      <c r="C5161" s="16" t="s">
        <v>2261</v>
      </c>
      <c r="D5161" s="26">
        <v>43738</v>
      </c>
      <c r="E5161" s="16" t="s">
        <v>2650</v>
      </c>
      <c r="F5161" s="66"/>
      <c r="G5161" s="17">
        <v>-132236500</v>
      </c>
      <c r="H5161" s="18">
        <f t="shared" si="80"/>
        <v>-132236500</v>
      </c>
    </row>
    <row r="5162" spans="2:8" s="13" customFormat="1" hidden="1" x14ac:dyDescent="0.15">
      <c r="B5162" s="15">
        <v>212025</v>
      </c>
      <c r="C5162" s="16" t="s">
        <v>2654</v>
      </c>
      <c r="D5162" s="26">
        <v>43738</v>
      </c>
      <c r="E5162" s="16" t="s">
        <v>2650</v>
      </c>
      <c r="F5162" s="66"/>
      <c r="G5162" s="17">
        <v>-54400000</v>
      </c>
      <c r="H5162" s="18">
        <f t="shared" si="80"/>
        <v>-54400000</v>
      </c>
    </row>
    <row r="5163" spans="2:8" s="13" customFormat="1" hidden="1" x14ac:dyDescent="0.15">
      <c r="B5163" s="15">
        <v>212020</v>
      </c>
      <c r="C5163" s="16" t="s">
        <v>2278</v>
      </c>
      <c r="D5163" s="26">
        <v>43738</v>
      </c>
      <c r="E5163" s="16" t="s">
        <v>2650</v>
      </c>
      <c r="F5163" s="66"/>
      <c r="G5163" s="17">
        <v>-432067999</v>
      </c>
      <c r="H5163" s="18">
        <f t="shared" si="80"/>
        <v>-432067999</v>
      </c>
    </row>
    <row r="5164" spans="2:8" s="13" customFormat="1" hidden="1" x14ac:dyDescent="0.15">
      <c r="B5164" s="15">
        <v>212026</v>
      </c>
      <c r="C5164" s="16" t="s">
        <v>2655</v>
      </c>
      <c r="D5164" s="26">
        <v>43738</v>
      </c>
      <c r="E5164" s="16" t="s">
        <v>2650</v>
      </c>
      <c r="F5164" s="66"/>
      <c r="G5164" s="17">
        <v>-3410000</v>
      </c>
      <c r="H5164" s="18">
        <f t="shared" si="80"/>
        <v>-3410000</v>
      </c>
    </row>
    <row r="5165" spans="2:8" s="13" customFormat="1" hidden="1" x14ac:dyDescent="0.15">
      <c r="B5165" s="15">
        <v>212027</v>
      </c>
      <c r="C5165" s="16" t="s">
        <v>2656</v>
      </c>
      <c r="D5165" s="26">
        <v>43738</v>
      </c>
      <c r="E5165" s="16" t="s">
        <v>2650</v>
      </c>
      <c r="F5165" s="66"/>
      <c r="G5165" s="17">
        <v>-2000000</v>
      </c>
      <c r="H5165" s="18">
        <f t="shared" si="80"/>
        <v>-2000000</v>
      </c>
    </row>
    <row r="5166" spans="2:8" s="13" customFormat="1" hidden="1" x14ac:dyDescent="0.15">
      <c r="B5166" s="15">
        <v>212015</v>
      </c>
      <c r="C5166" s="16" t="s">
        <v>1524</v>
      </c>
      <c r="D5166" s="26">
        <v>43738</v>
      </c>
      <c r="E5166" s="16" t="s">
        <v>2650</v>
      </c>
      <c r="F5166" s="66"/>
      <c r="G5166" s="17">
        <v>-8951832</v>
      </c>
      <c r="H5166" s="18">
        <f t="shared" si="80"/>
        <v>-8951832</v>
      </c>
    </row>
    <row r="5167" spans="2:8" s="13" customFormat="1" hidden="1" x14ac:dyDescent="0.15">
      <c r="B5167" s="15">
        <v>212028</v>
      </c>
      <c r="C5167" s="16" t="s">
        <v>2657</v>
      </c>
      <c r="D5167" s="26">
        <v>43738</v>
      </c>
      <c r="E5167" s="16" t="s">
        <v>2650</v>
      </c>
      <c r="F5167" s="66"/>
      <c r="G5167" s="17">
        <v>-1650000</v>
      </c>
      <c r="H5167" s="18">
        <f t="shared" si="80"/>
        <v>-1650000</v>
      </c>
    </row>
    <row r="5168" spans="2:8" s="13" customFormat="1" hidden="1" x14ac:dyDescent="0.15">
      <c r="B5168" s="15">
        <v>212029</v>
      </c>
      <c r="C5168" s="16" t="s">
        <v>2658</v>
      </c>
      <c r="D5168" s="26">
        <v>43738</v>
      </c>
      <c r="E5168" s="16" t="s">
        <v>2650</v>
      </c>
      <c r="F5168" s="66"/>
      <c r="G5168" s="17">
        <v>-82500000</v>
      </c>
      <c r="H5168" s="18">
        <f t="shared" si="80"/>
        <v>-82500000</v>
      </c>
    </row>
    <row r="5169" spans="2:8" s="13" customFormat="1" hidden="1" x14ac:dyDescent="0.15">
      <c r="B5169" s="15">
        <v>212030</v>
      </c>
      <c r="C5169" s="16" t="s">
        <v>2659</v>
      </c>
      <c r="D5169" s="26">
        <v>43738</v>
      </c>
      <c r="E5169" s="16" t="s">
        <v>2650</v>
      </c>
      <c r="F5169" s="66"/>
      <c r="G5169" s="17">
        <v>-467863</v>
      </c>
      <c r="H5169" s="18">
        <f t="shared" si="80"/>
        <v>-467863</v>
      </c>
    </row>
    <row r="5170" spans="2:8" s="13" customFormat="1" hidden="1" x14ac:dyDescent="0.15">
      <c r="B5170" s="15">
        <v>212031</v>
      </c>
      <c r="C5170" s="16" t="s">
        <v>2660</v>
      </c>
      <c r="D5170" s="26">
        <v>43738</v>
      </c>
      <c r="E5170" s="16" t="s">
        <v>2650</v>
      </c>
      <c r="F5170" s="66"/>
      <c r="G5170" s="17">
        <v>-5139000</v>
      </c>
      <c r="H5170" s="18">
        <f t="shared" si="80"/>
        <v>-5139000</v>
      </c>
    </row>
    <row r="5171" spans="2:8" s="13" customFormat="1" hidden="1" x14ac:dyDescent="0.15">
      <c r="B5171" s="15">
        <v>212003</v>
      </c>
      <c r="C5171" s="16" t="s">
        <v>2262</v>
      </c>
      <c r="D5171" s="26">
        <v>43738</v>
      </c>
      <c r="E5171" s="16" t="s">
        <v>2650</v>
      </c>
      <c r="F5171" s="66"/>
      <c r="G5171" s="17">
        <v>-2250000</v>
      </c>
      <c r="H5171" s="18">
        <f t="shared" si="80"/>
        <v>-2250000</v>
      </c>
    </row>
    <row r="5172" spans="2:8" s="13" customFormat="1" hidden="1" x14ac:dyDescent="0.15">
      <c r="B5172" s="15">
        <v>132001</v>
      </c>
      <c r="C5172" s="16" t="s">
        <v>1837</v>
      </c>
      <c r="D5172" s="26">
        <v>43738</v>
      </c>
      <c r="E5172" s="16" t="s">
        <v>2689</v>
      </c>
      <c r="F5172" s="66"/>
      <c r="G5172" s="17">
        <v>-42500000</v>
      </c>
      <c r="H5172" s="18">
        <f t="shared" si="80"/>
        <v>-42500000</v>
      </c>
    </row>
    <row r="5173" spans="2:8" s="13" customFormat="1" hidden="1" x14ac:dyDescent="0.15">
      <c r="B5173" s="15">
        <v>132002</v>
      </c>
      <c r="C5173" s="16" t="s">
        <v>1838</v>
      </c>
      <c r="D5173" s="26">
        <v>43738</v>
      </c>
      <c r="E5173" s="16" t="s">
        <v>2689</v>
      </c>
      <c r="F5173" s="66"/>
      <c r="G5173" s="17">
        <v>-246993000</v>
      </c>
      <c r="H5173" s="18">
        <f t="shared" si="80"/>
        <v>-246993000</v>
      </c>
    </row>
    <row r="5174" spans="2:8" s="13" customFormat="1" hidden="1" x14ac:dyDescent="0.15">
      <c r="B5174" s="15">
        <v>132003</v>
      </c>
      <c r="C5174" s="16" t="s">
        <v>1839</v>
      </c>
      <c r="D5174" s="26">
        <v>43738</v>
      </c>
      <c r="E5174" s="16" t="s">
        <v>2689</v>
      </c>
      <c r="F5174" s="66"/>
      <c r="G5174" s="17">
        <v>-59064800</v>
      </c>
      <c r="H5174" s="18">
        <f t="shared" si="80"/>
        <v>-59064800</v>
      </c>
    </row>
    <row r="5175" spans="2:8" s="13" customFormat="1" hidden="1" x14ac:dyDescent="0.15">
      <c r="B5175" s="15">
        <v>132004</v>
      </c>
      <c r="C5175" s="16" t="s">
        <v>1840</v>
      </c>
      <c r="D5175" s="26">
        <v>43738</v>
      </c>
      <c r="E5175" s="16" t="s">
        <v>2689</v>
      </c>
      <c r="F5175" s="66"/>
      <c r="G5175" s="17">
        <v>-92352000</v>
      </c>
      <c r="H5175" s="18">
        <f t="shared" si="80"/>
        <v>-92352000</v>
      </c>
    </row>
    <row r="5176" spans="2:8" s="13" customFormat="1" hidden="1" x14ac:dyDescent="0.15">
      <c r="B5176" s="15">
        <v>132005</v>
      </c>
      <c r="C5176" s="16" t="s">
        <v>1841</v>
      </c>
      <c r="D5176" s="26">
        <v>43738</v>
      </c>
      <c r="E5176" s="16" t="s">
        <v>2689</v>
      </c>
      <c r="F5176" s="66"/>
      <c r="G5176" s="17">
        <v>-20244000</v>
      </c>
      <c r="H5176" s="18">
        <f t="shared" si="80"/>
        <v>-20244000</v>
      </c>
    </row>
    <row r="5177" spans="2:8" s="13" customFormat="1" hidden="1" x14ac:dyDescent="0.15">
      <c r="B5177" s="15">
        <v>132006</v>
      </c>
      <c r="C5177" s="16" t="s">
        <v>1842</v>
      </c>
      <c r="D5177" s="26">
        <v>43738</v>
      </c>
      <c r="E5177" s="16" t="s">
        <v>2689</v>
      </c>
      <c r="F5177" s="66"/>
      <c r="G5177" s="17">
        <v>-52224000</v>
      </c>
      <c r="H5177" s="18">
        <f t="shared" si="80"/>
        <v>-52224000</v>
      </c>
    </row>
    <row r="5178" spans="2:8" s="13" customFormat="1" hidden="1" x14ac:dyDescent="0.15">
      <c r="B5178" s="15">
        <v>132010</v>
      </c>
      <c r="C5178" s="16" t="s">
        <v>1846</v>
      </c>
      <c r="D5178" s="26">
        <v>43738</v>
      </c>
      <c r="E5178" s="16" t="s">
        <v>2689</v>
      </c>
      <c r="F5178" s="66"/>
      <c r="G5178" s="17">
        <v>-18000000</v>
      </c>
      <c r="H5178" s="18">
        <f t="shared" si="80"/>
        <v>-18000000</v>
      </c>
    </row>
    <row r="5179" spans="2:8" s="13" customFormat="1" hidden="1" x14ac:dyDescent="0.15">
      <c r="B5179" s="15">
        <v>132014</v>
      </c>
      <c r="C5179" s="16" t="s">
        <v>1850</v>
      </c>
      <c r="D5179" s="26">
        <v>43738</v>
      </c>
      <c r="E5179" s="16" t="s">
        <v>2689</v>
      </c>
      <c r="F5179" s="66"/>
      <c r="G5179" s="17">
        <v>-119758200</v>
      </c>
      <c r="H5179" s="18">
        <f t="shared" si="80"/>
        <v>-119758200</v>
      </c>
    </row>
    <row r="5180" spans="2:8" s="13" customFormat="1" hidden="1" x14ac:dyDescent="0.15">
      <c r="B5180" s="15">
        <v>132015</v>
      </c>
      <c r="C5180" s="16" t="s">
        <v>1851</v>
      </c>
      <c r="D5180" s="26">
        <v>43738</v>
      </c>
      <c r="E5180" s="16" t="s">
        <v>2689</v>
      </c>
      <c r="F5180" s="66"/>
      <c r="G5180" s="17">
        <v>-23694600</v>
      </c>
      <c r="H5180" s="18">
        <f t="shared" si="80"/>
        <v>-23694600</v>
      </c>
    </row>
    <row r="5181" spans="2:8" s="13" customFormat="1" hidden="1" x14ac:dyDescent="0.15">
      <c r="B5181" s="15">
        <v>133004</v>
      </c>
      <c r="C5181" s="16" t="s">
        <v>1855</v>
      </c>
      <c r="D5181" s="26">
        <v>43738</v>
      </c>
      <c r="E5181" s="16" t="s">
        <v>2689</v>
      </c>
      <c r="F5181" s="66"/>
      <c r="G5181" s="17">
        <v>-50000</v>
      </c>
      <c r="H5181" s="18">
        <f t="shared" si="80"/>
        <v>-50000</v>
      </c>
    </row>
    <row r="5182" spans="2:8" s="13" customFormat="1" hidden="1" x14ac:dyDescent="0.15">
      <c r="B5182" s="15">
        <v>133007</v>
      </c>
      <c r="C5182" s="16" t="s">
        <v>1858</v>
      </c>
      <c r="D5182" s="26">
        <v>43738</v>
      </c>
      <c r="E5182" s="16" t="s">
        <v>2689</v>
      </c>
      <c r="F5182" s="66"/>
      <c r="G5182" s="17">
        <v>-10412500</v>
      </c>
      <c r="H5182" s="18">
        <f t="shared" si="80"/>
        <v>-10412500</v>
      </c>
    </row>
    <row r="5183" spans="2:8" s="13" customFormat="1" hidden="1" x14ac:dyDescent="0.15">
      <c r="B5183" s="15">
        <v>133011</v>
      </c>
      <c r="C5183" s="16" t="s">
        <v>1862</v>
      </c>
      <c r="D5183" s="26">
        <v>43738</v>
      </c>
      <c r="E5183" s="16" t="s">
        <v>2689</v>
      </c>
      <c r="F5183" s="66"/>
      <c r="G5183" s="17">
        <v>-3900000</v>
      </c>
      <c r="H5183" s="18">
        <f t="shared" si="80"/>
        <v>-3900000</v>
      </c>
    </row>
    <row r="5184" spans="2:8" s="13" customFormat="1" hidden="1" x14ac:dyDescent="0.15">
      <c r="B5184" s="15">
        <v>133014</v>
      </c>
      <c r="C5184" s="16" t="s">
        <v>1865</v>
      </c>
      <c r="D5184" s="26">
        <v>43738</v>
      </c>
      <c r="E5184" s="16" t="s">
        <v>2689</v>
      </c>
      <c r="F5184" s="66"/>
      <c r="G5184" s="17">
        <v>-150000</v>
      </c>
      <c r="H5184" s="18">
        <f t="shared" si="80"/>
        <v>-150000</v>
      </c>
    </row>
    <row r="5185" spans="2:8" s="13" customFormat="1" hidden="1" x14ac:dyDescent="0.15">
      <c r="B5185" s="15">
        <v>133015</v>
      </c>
      <c r="C5185" s="16" t="s">
        <v>1866</v>
      </c>
      <c r="D5185" s="26">
        <v>43738</v>
      </c>
      <c r="E5185" s="16" t="s">
        <v>2689</v>
      </c>
      <c r="F5185" s="66"/>
      <c r="G5185" s="17">
        <v>-272000</v>
      </c>
      <c r="H5185" s="18">
        <f t="shared" si="80"/>
        <v>-272000</v>
      </c>
    </row>
    <row r="5186" spans="2:8" s="13" customFormat="1" hidden="1" x14ac:dyDescent="0.15">
      <c r="B5186" s="15">
        <v>133029</v>
      </c>
      <c r="C5186" s="16" t="s">
        <v>1880</v>
      </c>
      <c r="D5186" s="26">
        <v>43738</v>
      </c>
      <c r="E5186" s="16" t="s">
        <v>2689</v>
      </c>
      <c r="F5186" s="66"/>
      <c r="G5186" s="17">
        <v>-5512500</v>
      </c>
      <c r="H5186" s="18">
        <f t="shared" si="80"/>
        <v>-5512500</v>
      </c>
    </row>
    <row r="5187" spans="2:8" s="13" customFormat="1" hidden="1" x14ac:dyDescent="0.15">
      <c r="B5187" s="15">
        <v>133044</v>
      </c>
      <c r="C5187" s="16" t="s">
        <v>1895</v>
      </c>
      <c r="D5187" s="26">
        <v>43738</v>
      </c>
      <c r="E5187" s="16" t="s">
        <v>2689</v>
      </c>
      <c r="F5187" s="66"/>
      <c r="G5187" s="17">
        <v>-11674780</v>
      </c>
      <c r="H5187" s="18">
        <f t="shared" si="80"/>
        <v>-11674780</v>
      </c>
    </row>
    <row r="5188" spans="2:8" s="13" customFormat="1" hidden="1" x14ac:dyDescent="0.15">
      <c r="B5188" s="15">
        <v>133046</v>
      </c>
      <c r="C5188" s="16" t="s">
        <v>1897</v>
      </c>
      <c r="D5188" s="26">
        <v>43738</v>
      </c>
      <c r="E5188" s="16" t="s">
        <v>2689</v>
      </c>
      <c r="F5188" s="66"/>
      <c r="G5188" s="17">
        <v>-3696120</v>
      </c>
      <c r="H5188" s="18">
        <f t="shared" si="80"/>
        <v>-3696120</v>
      </c>
    </row>
    <row r="5189" spans="2:8" s="13" customFormat="1" hidden="1" x14ac:dyDescent="0.15">
      <c r="B5189" s="15">
        <v>133049</v>
      </c>
      <c r="C5189" s="16" t="s">
        <v>1900</v>
      </c>
      <c r="D5189" s="26">
        <v>43738</v>
      </c>
      <c r="E5189" s="16" t="s">
        <v>2689</v>
      </c>
      <c r="F5189" s="66"/>
      <c r="G5189" s="17">
        <v>-11595500</v>
      </c>
      <c r="H5189" s="18">
        <f t="shared" si="80"/>
        <v>-11595500</v>
      </c>
    </row>
    <row r="5190" spans="2:8" s="13" customFormat="1" hidden="1" x14ac:dyDescent="0.15">
      <c r="B5190" s="15">
        <v>133050</v>
      </c>
      <c r="C5190" s="16" t="s">
        <v>1901</v>
      </c>
      <c r="D5190" s="26">
        <v>43738</v>
      </c>
      <c r="E5190" s="16" t="s">
        <v>2689</v>
      </c>
      <c r="F5190" s="66"/>
      <c r="G5190" s="17">
        <v>-1168800</v>
      </c>
      <c r="H5190" s="18">
        <f t="shared" si="80"/>
        <v>-1168800</v>
      </c>
    </row>
    <row r="5191" spans="2:8" s="13" customFormat="1" hidden="1" x14ac:dyDescent="0.15">
      <c r="B5191" s="15">
        <v>133051</v>
      </c>
      <c r="C5191" s="16" t="s">
        <v>1902</v>
      </c>
      <c r="D5191" s="26">
        <v>43738</v>
      </c>
      <c r="E5191" s="16" t="s">
        <v>2689</v>
      </c>
      <c r="F5191" s="66"/>
      <c r="G5191" s="17">
        <v>-292200</v>
      </c>
      <c r="H5191" s="18">
        <f t="shared" si="80"/>
        <v>-292200</v>
      </c>
    </row>
    <row r="5192" spans="2:8" s="13" customFormat="1" hidden="1" x14ac:dyDescent="0.15">
      <c r="B5192" s="15">
        <v>133052</v>
      </c>
      <c r="C5192" s="16" t="s">
        <v>1903</v>
      </c>
      <c r="D5192" s="26">
        <v>43738</v>
      </c>
      <c r="E5192" s="16" t="s">
        <v>2689</v>
      </c>
      <c r="F5192" s="66"/>
      <c r="G5192" s="17">
        <v>-379900</v>
      </c>
      <c r="H5192" s="18">
        <f t="shared" si="80"/>
        <v>-379900</v>
      </c>
    </row>
    <row r="5193" spans="2:8" s="13" customFormat="1" hidden="1" x14ac:dyDescent="0.15">
      <c r="B5193" s="15">
        <v>133053</v>
      </c>
      <c r="C5193" s="16" t="s">
        <v>1904</v>
      </c>
      <c r="D5193" s="26">
        <v>43738</v>
      </c>
      <c r="E5193" s="16" t="s">
        <v>2689</v>
      </c>
      <c r="F5193" s="66"/>
      <c r="G5193" s="17">
        <v>-1398800</v>
      </c>
      <c r="H5193" s="18">
        <f t="shared" si="80"/>
        <v>-1398800</v>
      </c>
    </row>
    <row r="5194" spans="2:8" s="13" customFormat="1" hidden="1" x14ac:dyDescent="0.15">
      <c r="B5194" s="15">
        <v>133054</v>
      </c>
      <c r="C5194" s="16" t="s">
        <v>1905</v>
      </c>
      <c r="D5194" s="26">
        <v>43738</v>
      </c>
      <c r="E5194" s="16" t="s">
        <v>2689</v>
      </c>
      <c r="F5194" s="66"/>
      <c r="G5194" s="17">
        <v>-349700</v>
      </c>
      <c r="H5194" s="18">
        <f t="shared" si="80"/>
        <v>-349700</v>
      </c>
    </row>
    <row r="5195" spans="2:8" s="13" customFormat="1" hidden="1" x14ac:dyDescent="0.15">
      <c r="B5195" s="15">
        <v>133055</v>
      </c>
      <c r="C5195" s="16" t="s">
        <v>1906</v>
      </c>
      <c r="D5195" s="26">
        <v>43738</v>
      </c>
      <c r="E5195" s="16" t="s">
        <v>2689</v>
      </c>
      <c r="F5195" s="66"/>
      <c r="G5195" s="17">
        <v>-454600</v>
      </c>
      <c r="H5195" s="18">
        <f t="shared" si="80"/>
        <v>-454600</v>
      </c>
    </row>
    <row r="5196" spans="2:8" s="13" customFormat="1" hidden="1" x14ac:dyDescent="0.15">
      <c r="B5196" s="15">
        <v>133056</v>
      </c>
      <c r="C5196" s="16" t="s">
        <v>1907</v>
      </c>
      <c r="D5196" s="26">
        <v>43738</v>
      </c>
      <c r="E5196" s="16" t="s">
        <v>2689</v>
      </c>
      <c r="F5196" s="66"/>
      <c r="G5196" s="17">
        <v>-1052700</v>
      </c>
      <c r="H5196" s="18">
        <f t="shared" si="80"/>
        <v>-1052700</v>
      </c>
    </row>
    <row r="5197" spans="2:8" s="13" customFormat="1" hidden="1" x14ac:dyDescent="0.15">
      <c r="B5197" s="15">
        <v>133057</v>
      </c>
      <c r="C5197" s="16" t="s">
        <v>1908</v>
      </c>
      <c r="D5197" s="26">
        <v>43738</v>
      </c>
      <c r="E5197" s="16" t="s">
        <v>2689</v>
      </c>
      <c r="F5197" s="66"/>
      <c r="G5197" s="17">
        <v>-421100</v>
      </c>
      <c r="H5197" s="18">
        <f t="shared" si="80"/>
        <v>-421100</v>
      </c>
    </row>
    <row r="5198" spans="2:8" s="13" customFormat="1" hidden="1" x14ac:dyDescent="0.15">
      <c r="B5198" s="15">
        <v>133058</v>
      </c>
      <c r="C5198" s="16" t="s">
        <v>1909</v>
      </c>
      <c r="D5198" s="26">
        <v>43738</v>
      </c>
      <c r="E5198" s="16" t="s">
        <v>2689</v>
      </c>
      <c r="F5198" s="66"/>
      <c r="G5198" s="17">
        <v>-505300</v>
      </c>
      <c r="H5198" s="18">
        <f t="shared" si="80"/>
        <v>-505300</v>
      </c>
    </row>
    <row r="5199" spans="2:8" s="13" customFormat="1" hidden="1" x14ac:dyDescent="0.15">
      <c r="B5199" s="15">
        <v>133059</v>
      </c>
      <c r="C5199" s="16" t="s">
        <v>1910</v>
      </c>
      <c r="D5199" s="26">
        <v>43738</v>
      </c>
      <c r="E5199" s="16" t="s">
        <v>2689</v>
      </c>
      <c r="F5199" s="66"/>
      <c r="G5199" s="17">
        <v>-1494600</v>
      </c>
      <c r="H5199" s="18">
        <f t="shared" si="80"/>
        <v>-1494600</v>
      </c>
    </row>
    <row r="5200" spans="2:8" s="13" customFormat="1" hidden="1" x14ac:dyDescent="0.15">
      <c r="B5200" s="15">
        <v>133060</v>
      </c>
      <c r="C5200" s="16" t="s">
        <v>1911</v>
      </c>
      <c r="D5200" s="26">
        <v>43738</v>
      </c>
      <c r="E5200" s="16" t="s">
        <v>2689</v>
      </c>
      <c r="F5200" s="66"/>
      <c r="G5200" s="17">
        <v>-597800</v>
      </c>
      <c r="H5200" s="18">
        <f t="shared" si="80"/>
        <v>-597800</v>
      </c>
    </row>
    <row r="5201" spans="2:8" s="13" customFormat="1" hidden="1" x14ac:dyDescent="0.15">
      <c r="B5201" s="15">
        <v>133061</v>
      </c>
      <c r="C5201" s="16" t="s">
        <v>1912</v>
      </c>
      <c r="D5201" s="26">
        <v>43738</v>
      </c>
      <c r="E5201" s="16" t="s">
        <v>2689</v>
      </c>
      <c r="F5201" s="66"/>
      <c r="G5201" s="17">
        <v>-717400</v>
      </c>
      <c r="H5201" s="18">
        <f t="shared" si="80"/>
        <v>-717400</v>
      </c>
    </row>
    <row r="5202" spans="2:8" s="13" customFormat="1" hidden="1" x14ac:dyDescent="0.15">
      <c r="B5202" s="15">
        <v>133062</v>
      </c>
      <c r="C5202" s="16" t="s">
        <v>1913</v>
      </c>
      <c r="D5202" s="26">
        <v>43738</v>
      </c>
      <c r="E5202" s="16" t="s">
        <v>2689</v>
      </c>
      <c r="F5202" s="66"/>
      <c r="G5202" s="17">
        <v>-10000000</v>
      </c>
      <c r="H5202" s="18">
        <f t="shared" si="80"/>
        <v>-10000000</v>
      </c>
    </row>
    <row r="5203" spans="2:8" s="13" customFormat="1" hidden="1" x14ac:dyDescent="0.15">
      <c r="B5203" s="15">
        <v>133063</v>
      </c>
      <c r="C5203" s="16" t="s">
        <v>1914</v>
      </c>
      <c r="D5203" s="26">
        <v>43738</v>
      </c>
      <c r="E5203" s="16" t="s">
        <v>2689</v>
      </c>
      <c r="F5203" s="66"/>
      <c r="G5203" s="17">
        <v>-800000</v>
      </c>
      <c r="H5203" s="18">
        <f t="shared" si="80"/>
        <v>-800000</v>
      </c>
    </row>
    <row r="5204" spans="2:8" s="13" customFormat="1" hidden="1" x14ac:dyDescent="0.15">
      <c r="B5204" s="15">
        <v>133064</v>
      </c>
      <c r="C5204" s="16" t="s">
        <v>1915</v>
      </c>
      <c r="D5204" s="26">
        <v>43738</v>
      </c>
      <c r="E5204" s="16" t="s">
        <v>2689</v>
      </c>
      <c r="F5204" s="66"/>
      <c r="G5204" s="17">
        <v>-700000</v>
      </c>
      <c r="H5204" s="18">
        <f t="shared" si="80"/>
        <v>-700000</v>
      </c>
    </row>
    <row r="5205" spans="2:8" s="13" customFormat="1" hidden="1" x14ac:dyDescent="0.15">
      <c r="B5205" s="15">
        <v>133065</v>
      </c>
      <c r="C5205" s="16" t="s">
        <v>1916</v>
      </c>
      <c r="D5205" s="26">
        <v>43738</v>
      </c>
      <c r="E5205" s="16" t="s">
        <v>2689</v>
      </c>
      <c r="F5205" s="66"/>
      <c r="G5205" s="17">
        <v>-1050000</v>
      </c>
      <c r="H5205" s="18">
        <f t="shared" si="80"/>
        <v>-1050000</v>
      </c>
    </row>
    <row r="5206" spans="2:8" s="13" customFormat="1" hidden="1" x14ac:dyDescent="0.15">
      <c r="B5206" s="15">
        <v>133066</v>
      </c>
      <c r="C5206" s="16" t="s">
        <v>1917</v>
      </c>
      <c r="D5206" s="26">
        <v>43738</v>
      </c>
      <c r="E5206" s="16" t="s">
        <v>2689</v>
      </c>
      <c r="F5206" s="66"/>
      <c r="G5206" s="17">
        <v>-6900000</v>
      </c>
      <c r="H5206" s="18">
        <f t="shared" si="80"/>
        <v>-6900000</v>
      </c>
    </row>
    <row r="5207" spans="2:8" s="13" customFormat="1" hidden="1" x14ac:dyDescent="0.15">
      <c r="B5207" s="15">
        <v>133070</v>
      </c>
      <c r="C5207" s="16" t="s">
        <v>1921</v>
      </c>
      <c r="D5207" s="26">
        <v>43738</v>
      </c>
      <c r="E5207" s="16" t="s">
        <v>2689</v>
      </c>
      <c r="F5207" s="66"/>
      <c r="G5207" s="17">
        <v>-50350</v>
      </c>
      <c r="H5207" s="18">
        <f t="shared" si="80"/>
        <v>-50350</v>
      </c>
    </row>
    <row r="5208" spans="2:8" s="13" customFormat="1" hidden="1" x14ac:dyDescent="0.15">
      <c r="B5208" s="15">
        <v>133076</v>
      </c>
      <c r="C5208" s="16" t="s">
        <v>1927</v>
      </c>
      <c r="D5208" s="26">
        <v>43738</v>
      </c>
      <c r="E5208" s="16" t="s">
        <v>2689</v>
      </c>
      <c r="F5208" s="66"/>
      <c r="G5208" s="17">
        <v>-171000</v>
      </c>
      <c r="H5208" s="18">
        <f t="shared" si="80"/>
        <v>-171000</v>
      </c>
    </row>
    <row r="5209" spans="2:8" s="13" customFormat="1" hidden="1" x14ac:dyDescent="0.15">
      <c r="B5209" s="15">
        <v>133077</v>
      </c>
      <c r="C5209" s="16" t="s">
        <v>1928</v>
      </c>
      <c r="D5209" s="26">
        <v>43738</v>
      </c>
      <c r="E5209" s="16" t="s">
        <v>2689</v>
      </c>
      <c r="F5209" s="66"/>
      <c r="G5209" s="17">
        <v>-9537500</v>
      </c>
      <c r="H5209" s="18">
        <f t="shared" si="80"/>
        <v>-9537500</v>
      </c>
    </row>
    <row r="5210" spans="2:8" s="13" customFormat="1" hidden="1" x14ac:dyDescent="0.15">
      <c r="B5210" s="15">
        <v>133081</v>
      </c>
      <c r="C5210" s="16" t="s">
        <v>1932</v>
      </c>
      <c r="D5210" s="26">
        <v>43738</v>
      </c>
      <c r="E5210" s="16" t="s">
        <v>2689</v>
      </c>
      <c r="F5210" s="66"/>
      <c r="G5210" s="17">
        <v>-1045000</v>
      </c>
      <c r="H5210" s="18">
        <f t="shared" si="80"/>
        <v>-1045000</v>
      </c>
    </row>
    <row r="5211" spans="2:8" s="13" customFormat="1" hidden="1" x14ac:dyDescent="0.15">
      <c r="B5211" s="15">
        <v>133089</v>
      </c>
      <c r="C5211" s="16" t="s">
        <v>1940</v>
      </c>
      <c r="D5211" s="26">
        <v>43738</v>
      </c>
      <c r="E5211" s="16" t="s">
        <v>2689</v>
      </c>
      <c r="F5211" s="66"/>
      <c r="G5211" s="17">
        <v>-9500000</v>
      </c>
      <c r="H5211" s="18">
        <f t="shared" si="80"/>
        <v>-9500000</v>
      </c>
    </row>
    <row r="5212" spans="2:8" s="13" customFormat="1" hidden="1" x14ac:dyDescent="0.15">
      <c r="B5212" s="15">
        <v>133091</v>
      </c>
      <c r="C5212" s="16" t="s">
        <v>1942</v>
      </c>
      <c r="D5212" s="26">
        <v>43738</v>
      </c>
      <c r="E5212" s="16" t="s">
        <v>2689</v>
      </c>
      <c r="F5212" s="66"/>
      <c r="G5212" s="17">
        <v>-1500000</v>
      </c>
      <c r="H5212" s="18">
        <f t="shared" si="80"/>
        <v>-1500000</v>
      </c>
    </row>
    <row r="5213" spans="2:8" s="13" customFormat="1" hidden="1" x14ac:dyDescent="0.15">
      <c r="B5213" s="15">
        <v>133094</v>
      </c>
      <c r="C5213" s="16" t="s">
        <v>1945</v>
      </c>
      <c r="D5213" s="26">
        <v>43738</v>
      </c>
      <c r="E5213" s="16" t="s">
        <v>2689</v>
      </c>
      <c r="F5213" s="66"/>
      <c r="G5213" s="17">
        <v>-85000</v>
      </c>
      <c r="H5213" s="18">
        <f t="shared" si="80"/>
        <v>-85000</v>
      </c>
    </row>
    <row r="5214" spans="2:8" s="13" customFormat="1" hidden="1" x14ac:dyDescent="0.15">
      <c r="B5214" s="15">
        <v>133104</v>
      </c>
      <c r="C5214" s="16" t="s">
        <v>1955</v>
      </c>
      <c r="D5214" s="26">
        <v>43738</v>
      </c>
      <c r="E5214" s="16" t="s">
        <v>2689</v>
      </c>
      <c r="F5214" s="66"/>
      <c r="G5214" s="17">
        <v>-38925</v>
      </c>
      <c r="H5214" s="18">
        <f t="shared" si="80"/>
        <v>-38925</v>
      </c>
    </row>
    <row r="5215" spans="2:8" s="13" customFormat="1" hidden="1" x14ac:dyDescent="0.15">
      <c r="B5215" s="15">
        <v>133105</v>
      </c>
      <c r="C5215" s="16" t="s">
        <v>1956</v>
      </c>
      <c r="D5215" s="26">
        <v>43738</v>
      </c>
      <c r="E5215" s="16" t="s">
        <v>2689</v>
      </c>
      <c r="F5215" s="66"/>
      <c r="G5215" s="17">
        <v>-200870</v>
      </c>
      <c r="H5215" s="18">
        <f t="shared" si="80"/>
        <v>-200870</v>
      </c>
    </row>
    <row r="5216" spans="2:8" s="13" customFormat="1" hidden="1" x14ac:dyDescent="0.15">
      <c r="B5216" s="15">
        <v>133114</v>
      </c>
      <c r="C5216" s="16" t="s">
        <v>1965</v>
      </c>
      <c r="D5216" s="26">
        <v>43738</v>
      </c>
      <c r="E5216" s="16" t="s">
        <v>2689</v>
      </c>
      <c r="F5216" s="66"/>
      <c r="G5216" s="17">
        <v>-510000</v>
      </c>
      <c r="H5216" s="18">
        <f t="shared" ref="H5216:H5279" si="81">F5216+G5216</f>
        <v>-510000</v>
      </c>
    </row>
    <row r="5217" spans="2:8" s="13" customFormat="1" hidden="1" x14ac:dyDescent="0.15">
      <c r="B5217" s="15">
        <v>133118</v>
      </c>
      <c r="C5217" s="16" t="s">
        <v>1969</v>
      </c>
      <c r="D5217" s="26">
        <v>43738</v>
      </c>
      <c r="E5217" s="16" t="s">
        <v>2689</v>
      </c>
      <c r="F5217" s="66"/>
      <c r="G5217" s="17">
        <v>-7175000</v>
      </c>
      <c r="H5217" s="18">
        <f t="shared" si="81"/>
        <v>-7175000</v>
      </c>
    </row>
    <row r="5218" spans="2:8" s="13" customFormat="1" hidden="1" x14ac:dyDescent="0.15">
      <c r="B5218" s="15">
        <v>133119</v>
      </c>
      <c r="C5218" s="16" t="s">
        <v>1970</v>
      </c>
      <c r="D5218" s="26">
        <v>43738</v>
      </c>
      <c r="E5218" s="16" t="s">
        <v>2689</v>
      </c>
      <c r="F5218" s="66"/>
      <c r="G5218" s="17">
        <v>-2940000</v>
      </c>
      <c r="H5218" s="18">
        <f t="shared" si="81"/>
        <v>-2940000</v>
      </c>
    </row>
    <row r="5219" spans="2:8" s="13" customFormat="1" hidden="1" x14ac:dyDescent="0.15">
      <c r="B5219" s="15">
        <v>133120</v>
      </c>
      <c r="C5219" s="16" t="s">
        <v>1971</v>
      </c>
      <c r="D5219" s="26">
        <v>43738</v>
      </c>
      <c r="E5219" s="16" t="s">
        <v>2689</v>
      </c>
      <c r="F5219" s="66"/>
      <c r="G5219" s="17">
        <v>-1400000</v>
      </c>
      <c r="H5219" s="18">
        <f t="shared" si="81"/>
        <v>-1400000</v>
      </c>
    </row>
    <row r="5220" spans="2:8" s="13" customFormat="1" hidden="1" x14ac:dyDescent="0.15">
      <c r="B5220" s="15">
        <v>133121</v>
      </c>
      <c r="C5220" s="16" t="s">
        <v>1972</v>
      </c>
      <c r="D5220" s="26">
        <v>43738</v>
      </c>
      <c r="E5220" s="16" t="s">
        <v>2689</v>
      </c>
      <c r="F5220" s="66"/>
      <c r="G5220" s="17">
        <v>-880000</v>
      </c>
      <c r="H5220" s="18">
        <f t="shared" si="81"/>
        <v>-880000</v>
      </c>
    </row>
    <row r="5221" spans="2:8" s="13" customFormat="1" hidden="1" x14ac:dyDescent="0.15">
      <c r="B5221" s="15">
        <v>133122</v>
      </c>
      <c r="C5221" s="16" t="s">
        <v>1973</v>
      </c>
      <c r="D5221" s="26">
        <v>43738</v>
      </c>
      <c r="E5221" s="16" t="s">
        <v>2689</v>
      </c>
      <c r="F5221" s="66"/>
      <c r="G5221" s="17">
        <v>-29400000</v>
      </c>
      <c r="H5221" s="18">
        <f t="shared" si="81"/>
        <v>-29400000</v>
      </c>
    </row>
    <row r="5222" spans="2:8" s="13" customFormat="1" hidden="1" x14ac:dyDescent="0.15">
      <c r="B5222" s="15">
        <v>133128</v>
      </c>
      <c r="C5222" s="16" t="s">
        <v>1979</v>
      </c>
      <c r="D5222" s="26">
        <v>43738</v>
      </c>
      <c r="E5222" s="16" t="s">
        <v>2689</v>
      </c>
      <c r="F5222" s="66"/>
      <c r="G5222" s="17">
        <v>-125000</v>
      </c>
      <c r="H5222" s="18">
        <f t="shared" si="81"/>
        <v>-125000</v>
      </c>
    </row>
    <row r="5223" spans="2:8" s="13" customFormat="1" hidden="1" x14ac:dyDescent="0.15">
      <c r="B5223" s="15">
        <v>133131</v>
      </c>
      <c r="C5223" s="16" t="s">
        <v>1982</v>
      </c>
      <c r="D5223" s="26">
        <v>43738</v>
      </c>
      <c r="E5223" s="16" t="s">
        <v>2689</v>
      </c>
      <c r="F5223" s="66"/>
      <c r="G5223" s="17">
        <v>-100000</v>
      </c>
      <c r="H5223" s="18">
        <f t="shared" si="81"/>
        <v>-100000</v>
      </c>
    </row>
    <row r="5224" spans="2:8" s="13" customFormat="1" hidden="1" x14ac:dyDescent="0.15">
      <c r="B5224" s="15">
        <v>133133</v>
      </c>
      <c r="C5224" s="16" t="s">
        <v>1984</v>
      </c>
      <c r="D5224" s="26">
        <v>43738</v>
      </c>
      <c r="E5224" s="16" t="s">
        <v>2689</v>
      </c>
      <c r="F5224" s="66"/>
      <c r="G5224" s="17">
        <v>-485000</v>
      </c>
      <c r="H5224" s="18">
        <f t="shared" si="81"/>
        <v>-485000</v>
      </c>
    </row>
    <row r="5225" spans="2:8" s="13" customFormat="1" hidden="1" x14ac:dyDescent="0.15">
      <c r="B5225" s="15">
        <v>133135</v>
      </c>
      <c r="C5225" s="16" t="s">
        <v>1986</v>
      </c>
      <c r="D5225" s="26">
        <v>43738</v>
      </c>
      <c r="E5225" s="16" t="s">
        <v>2689</v>
      </c>
      <c r="F5225" s="66"/>
      <c r="G5225" s="17">
        <v>-457600</v>
      </c>
      <c r="H5225" s="18">
        <f t="shared" si="81"/>
        <v>-457600</v>
      </c>
    </row>
    <row r="5226" spans="2:8" s="13" customFormat="1" hidden="1" x14ac:dyDescent="0.15">
      <c r="B5226" s="15">
        <v>133152</v>
      </c>
      <c r="C5226" s="16" t="s">
        <v>2003</v>
      </c>
      <c r="D5226" s="26">
        <v>43738</v>
      </c>
      <c r="E5226" s="16" t="s">
        <v>2689</v>
      </c>
      <c r="F5226" s="66"/>
      <c r="G5226" s="17">
        <v>-29600</v>
      </c>
      <c r="H5226" s="18">
        <f t="shared" si="81"/>
        <v>-29600</v>
      </c>
    </row>
    <row r="5227" spans="2:8" s="13" customFormat="1" hidden="1" x14ac:dyDescent="0.15">
      <c r="B5227" s="15">
        <v>133195</v>
      </c>
      <c r="C5227" s="16" t="s">
        <v>2046</v>
      </c>
      <c r="D5227" s="26">
        <v>43738</v>
      </c>
      <c r="E5227" s="16" t="s">
        <v>2689</v>
      </c>
      <c r="F5227" s="66"/>
      <c r="G5227" s="17">
        <v>-2940000</v>
      </c>
      <c r="H5227" s="18">
        <f t="shared" si="81"/>
        <v>-2940000</v>
      </c>
    </row>
    <row r="5228" spans="2:8" s="13" customFormat="1" hidden="1" x14ac:dyDescent="0.15">
      <c r="B5228" s="15">
        <v>133196</v>
      </c>
      <c r="C5228" s="16" t="s">
        <v>2047</v>
      </c>
      <c r="D5228" s="26">
        <v>43738</v>
      </c>
      <c r="E5228" s="16" t="s">
        <v>2689</v>
      </c>
      <c r="F5228" s="66"/>
      <c r="G5228" s="17">
        <v>-5390000</v>
      </c>
      <c r="H5228" s="18">
        <f t="shared" si="81"/>
        <v>-5390000</v>
      </c>
    </row>
    <row r="5229" spans="2:8" s="13" customFormat="1" hidden="1" x14ac:dyDescent="0.15">
      <c r="B5229" s="15">
        <v>133197</v>
      </c>
      <c r="C5229" s="16" t="s">
        <v>2048</v>
      </c>
      <c r="D5229" s="26">
        <v>43738</v>
      </c>
      <c r="E5229" s="16" t="s">
        <v>2689</v>
      </c>
      <c r="F5229" s="66"/>
      <c r="G5229" s="17">
        <v>-33241600</v>
      </c>
      <c r="H5229" s="18">
        <f t="shared" si="81"/>
        <v>-33241600</v>
      </c>
    </row>
    <row r="5230" spans="2:8" s="13" customFormat="1" hidden="1" x14ac:dyDescent="0.15">
      <c r="B5230" s="15">
        <v>133201</v>
      </c>
      <c r="C5230" s="16" t="s">
        <v>2052</v>
      </c>
      <c r="D5230" s="26">
        <v>43738</v>
      </c>
      <c r="E5230" s="16" t="s">
        <v>2689</v>
      </c>
      <c r="F5230" s="66"/>
      <c r="G5230" s="17">
        <v>-3250000</v>
      </c>
      <c r="H5230" s="18">
        <f t="shared" si="81"/>
        <v>-3250000</v>
      </c>
    </row>
    <row r="5231" spans="2:8" s="13" customFormat="1" hidden="1" x14ac:dyDescent="0.15">
      <c r="B5231" s="15">
        <v>133203</v>
      </c>
      <c r="C5231" s="16" t="s">
        <v>2054</v>
      </c>
      <c r="D5231" s="26">
        <v>43738</v>
      </c>
      <c r="E5231" s="16" t="s">
        <v>2689</v>
      </c>
      <c r="F5231" s="66"/>
      <c r="G5231" s="17">
        <v>-520000</v>
      </c>
      <c r="H5231" s="18">
        <f t="shared" si="81"/>
        <v>-520000</v>
      </c>
    </row>
    <row r="5232" spans="2:8" s="13" customFormat="1" hidden="1" x14ac:dyDescent="0.15">
      <c r="B5232" s="15">
        <v>133216</v>
      </c>
      <c r="C5232" s="16" t="s">
        <v>2067</v>
      </c>
      <c r="D5232" s="26">
        <v>43738</v>
      </c>
      <c r="E5232" s="16" t="s">
        <v>2689</v>
      </c>
      <c r="F5232" s="66"/>
      <c r="G5232" s="17">
        <v>-110000</v>
      </c>
      <c r="H5232" s="18">
        <f t="shared" si="81"/>
        <v>-110000</v>
      </c>
    </row>
    <row r="5233" spans="2:8" s="13" customFormat="1" hidden="1" x14ac:dyDescent="0.15">
      <c r="B5233" s="15">
        <v>133217</v>
      </c>
      <c r="C5233" s="16" t="s">
        <v>2068</v>
      </c>
      <c r="D5233" s="26">
        <v>43738</v>
      </c>
      <c r="E5233" s="16" t="s">
        <v>2689</v>
      </c>
      <c r="F5233" s="66"/>
      <c r="G5233" s="17">
        <v>-115000</v>
      </c>
      <c r="H5233" s="18">
        <f t="shared" si="81"/>
        <v>-115000</v>
      </c>
    </row>
    <row r="5234" spans="2:8" s="13" customFormat="1" hidden="1" x14ac:dyDescent="0.15">
      <c r="B5234" s="15">
        <v>133231</v>
      </c>
      <c r="C5234" s="16" t="s">
        <v>2082</v>
      </c>
      <c r="D5234" s="26">
        <v>43738</v>
      </c>
      <c r="E5234" s="16" t="s">
        <v>2689</v>
      </c>
      <c r="F5234" s="66"/>
      <c r="G5234" s="17">
        <v>-25000000</v>
      </c>
      <c r="H5234" s="18">
        <f t="shared" si="81"/>
        <v>-25000000</v>
      </c>
    </row>
    <row r="5235" spans="2:8" s="13" customFormat="1" hidden="1" x14ac:dyDescent="0.15">
      <c r="B5235" s="15">
        <v>133243</v>
      </c>
      <c r="C5235" s="16" t="s">
        <v>2094</v>
      </c>
      <c r="D5235" s="26">
        <v>43738</v>
      </c>
      <c r="E5235" s="16" t="s">
        <v>2689</v>
      </c>
      <c r="F5235" s="66"/>
      <c r="G5235" s="17">
        <v>-6400000</v>
      </c>
      <c r="H5235" s="18">
        <f t="shared" si="81"/>
        <v>-6400000</v>
      </c>
    </row>
    <row r="5236" spans="2:8" s="13" customFormat="1" hidden="1" x14ac:dyDescent="0.15">
      <c r="B5236" s="15">
        <v>133244</v>
      </c>
      <c r="C5236" s="16" t="s">
        <v>2095</v>
      </c>
      <c r="D5236" s="26">
        <v>43738</v>
      </c>
      <c r="E5236" s="16" t="s">
        <v>2689</v>
      </c>
      <c r="F5236" s="66"/>
      <c r="G5236" s="17">
        <v>-4950000</v>
      </c>
      <c r="H5236" s="18">
        <f t="shared" si="81"/>
        <v>-4950000</v>
      </c>
    </row>
    <row r="5237" spans="2:8" s="13" customFormat="1" hidden="1" x14ac:dyDescent="0.15">
      <c r="B5237" s="15">
        <v>133247</v>
      </c>
      <c r="C5237" s="16" t="s">
        <v>2098</v>
      </c>
      <c r="D5237" s="26">
        <v>43738</v>
      </c>
      <c r="E5237" s="16" t="s">
        <v>2689</v>
      </c>
      <c r="F5237" s="66"/>
      <c r="G5237" s="17">
        <v>-6200000</v>
      </c>
      <c r="H5237" s="18">
        <f t="shared" si="81"/>
        <v>-6200000</v>
      </c>
    </row>
    <row r="5238" spans="2:8" s="13" customFormat="1" hidden="1" x14ac:dyDescent="0.15">
      <c r="B5238" s="15">
        <v>133251</v>
      </c>
      <c r="C5238" s="16" t="s">
        <v>2102</v>
      </c>
      <c r="D5238" s="26">
        <v>43738</v>
      </c>
      <c r="E5238" s="16" t="s">
        <v>2689</v>
      </c>
      <c r="F5238" s="66"/>
      <c r="G5238" s="17">
        <v>-5850000</v>
      </c>
      <c r="H5238" s="18">
        <f t="shared" si="81"/>
        <v>-5850000</v>
      </c>
    </row>
    <row r="5239" spans="2:8" s="13" customFormat="1" hidden="1" x14ac:dyDescent="0.15">
      <c r="B5239" s="15">
        <v>133263</v>
      </c>
      <c r="C5239" s="16" t="s">
        <v>2114</v>
      </c>
      <c r="D5239" s="26">
        <v>43738</v>
      </c>
      <c r="E5239" s="16" t="s">
        <v>2689</v>
      </c>
      <c r="F5239" s="66"/>
      <c r="G5239" s="17">
        <v>-5000000</v>
      </c>
      <c r="H5239" s="18">
        <f t="shared" si="81"/>
        <v>-5000000</v>
      </c>
    </row>
    <row r="5240" spans="2:8" s="13" customFormat="1" hidden="1" x14ac:dyDescent="0.15">
      <c r="B5240" s="15">
        <v>133264</v>
      </c>
      <c r="C5240" s="16" t="s">
        <v>2115</v>
      </c>
      <c r="D5240" s="26">
        <v>43738</v>
      </c>
      <c r="E5240" s="16" t="s">
        <v>2689</v>
      </c>
      <c r="F5240" s="66"/>
      <c r="G5240" s="17">
        <v>-630000</v>
      </c>
      <c r="H5240" s="18">
        <f t="shared" si="81"/>
        <v>-630000</v>
      </c>
    </row>
    <row r="5241" spans="2:8" s="13" customFormat="1" hidden="1" x14ac:dyDescent="0.15">
      <c r="B5241" s="15">
        <v>133286</v>
      </c>
      <c r="C5241" s="16" t="s">
        <v>2137</v>
      </c>
      <c r="D5241" s="26">
        <v>43738</v>
      </c>
      <c r="E5241" s="16" t="s">
        <v>2689</v>
      </c>
      <c r="F5241" s="66"/>
      <c r="G5241" s="17">
        <v>-2300000</v>
      </c>
      <c r="H5241" s="18">
        <f t="shared" si="81"/>
        <v>-2300000</v>
      </c>
    </row>
    <row r="5242" spans="2:8" s="13" customFormat="1" hidden="1" x14ac:dyDescent="0.15">
      <c r="B5242" s="15">
        <v>133287</v>
      </c>
      <c r="C5242" s="16" t="s">
        <v>2138</v>
      </c>
      <c r="D5242" s="26">
        <v>43738</v>
      </c>
      <c r="E5242" s="16" t="s">
        <v>2689</v>
      </c>
      <c r="F5242" s="66"/>
      <c r="G5242" s="17">
        <v>-5600000</v>
      </c>
      <c r="H5242" s="18">
        <f t="shared" si="81"/>
        <v>-5600000</v>
      </c>
    </row>
    <row r="5243" spans="2:8" s="13" customFormat="1" hidden="1" x14ac:dyDescent="0.15">
      <c r="B5243" s="15">
        <v>133288</v>
      </c>
      <c r="C5243" s="16" t="s">
        <v>2139</v>
      </c>
      <c r="D5243" s="26">
        <v>43738</v>
      </c>
      <c r="E5243" s="16" t="s">
        <v>2689</v>
      </c>
      <c r="F5243" s="66"/>
      <c r="G5243" s="17">
        <v>-30960000</v>
      </c>
      <c r="H5243" s="18">
        <f t="shared" si="81"/>
        <v>-30960000</v>
      </c>
    </row>
    <row r="5244" spans="2:8" s="13" customFormat="1" hidden="1" x14ac:dyDescent="0.15">
      <c r="B5244" s="15">
        <v>133296</v>
      </c>
      <c r="C5244" s="16" t="s">
        <v>2147</v>
      </c>
      <c r="D5244" s="26">
        <v>43738</v>
      </c>
      <c r="E5244" s="16" t="s">
        <v>2689</v>
      </c>
      <c r="F5244" s="66"/>
      <c r="G5244" s="17">
        <v>-3430000</v>
      </c>
      <c r="H5244" s="18">
        <f t="shared" si="81"/>
        <v>-3430000</v>
      </c>
    </row>
    <row r="5245" spans="2:8" s="13" customFormat="1" hidden="1" x14ac:dyDescent="0.15">
      <c r="B5245" s="15">
        <v>133297</v>
      </c>
      <c r="C5245" s="16" t="s">
        <v>2148</v>
      </c>
      <c r="D5245" s="26">
        <v>43738</v>
      </c>
      <c r="E5245" s="16" t="s">
        <v>2689</v>
      </c>
      <c r="F5245" s="66"/>
      <c r="G5245" s="17">
        <v>-4900000</v>
      </c>
      <c r="H5245" s="18">
        <f t="shared" si="81"/>
        <v>-4900000</v>
      </c>
    </row>
    <row r="5246" spans="2:8" s="13" customFormat="1" hidden="1" x14ac:dyDescent="0.15">
      <c r="B5246" s="15">
        <v>133303</v>
      </c>
      <c r="C5246" s="16" t="s">
        <v>2154</v>
      </c>
      <c r="D5246" s="26">
        <v>43738</v>
      </c>
      <c r="E5246" s="16" t="s">
        <v>2689</v>
      </c>
      <c r="F5246" s="66"/>
      <c r="G5246" s="17">
        <v>-3430000</v>
      </c>
      <c r="H5246" s="18">
        <f t="shared" si="81"/>
        <v>-3430000</v>
      </c>
    </row>
    <row r="5247" spans="2:8" s="13" customFormat="1" hidden="1" x14ac:dyDescent="0.15">
      <c r="B5247" s="15">
        <v>133305</v>
      </c>
      <c r="C5247" s="16" t="s">
        <v>2156</v>
      </c>
      <c r="D5247" s="26">
        <v>43738</v>
      </c>
      <c r="E5247" s="16" t="s">
        <v>2689</v>
      </c>
      <c r="F5247" s="66"/>
      <c r="G5247" s="17">
        <v>-1976000</v>
      </c>
      <c r="H5247" s="18">
        <f t="shared" si="81"/>
        <v>-1976000</v>
      </c>
    </row>
    <row r="5248" spans="2:8" s="13" customFormat="1" hidden="1" x14ac:dyDescent="0.15">
      <c r="B5248" s="15">
        <v>133307</v>
      </c>
      <c r="C5248" s="16" t="s">
        <v>2158</v>
      </c>
      <c r="D5248" s="26">
        <v>43738</v>
      </c>
      <c r="E5248" s="16" t="s">
        <v>2689</v>
      </c>
      <c r="F5248" s="66"/>
      <c r="G5248" s="17">
        <v>-27000000</v>
      </c>
      <c r="H5248" s="18">
        <f t="shared" si="81"/>
        <v>-27000000</v>
      </c>
    </row>
    <row r="5249" spans="2:8" s="13" customFormat="1" hidden="1" x14ac:dyDescent="0.15">
      <c r="B5249" s="15">
        <v>133310</v>
      </c>
      <c r="C5249" s="16" t="s">
        <v>2161</v>
      </c>
      <c r="D5249" s="26">
        <v>43738</v>
      </c>
      <c r="E5249" s="16" t="s">
        <v>2689</v>
      </c>
      <c r="F5249" s="66"/>
      <c r="G5249" s="17">
        <v>-15925000</v>
      </c>
      <c r="H5249" s="18">
        <f t="shared" si="81"/>
        <v>-15925000</v>
      </c>
    </row>
    <row r="5250" spans="2:8" s="13" customFormat="1" hidden="1" x14ac:dyDescent="0.15">
      <c r="B5250" s="15">
        <v>133313</v>
      </c>
      <c r="C5250" s="16" t="s">
        <v>2164</v>
      </c>
      <c r="D5250" s="26">
        <v>43738</v>
      </c>
      <c r="E5250" s="16" t="s">
        <v>2689</v>
      </c>
      <c r="F5250" s="66"/>
      <c r="G5250" s="17">
        <v>-7350000</v>
      </c>
      <c r="H5250" s="18">
        <f t="shared" si="81"/>
        <v>-7350000</v>
      </c>
    </row>
    <row r="5251" spans="2:8" s="13" customFormat="1" hidden="1" x14ac:dyDescent="0.15">
      <c r="B5251" s="15">
        <v>133315</v>
      </c>
      <c r="C5251" s="16" t="s">
        <v>2166</v>
      </c>
      <c r="D5251" s="26">
        <v>43738</v>
      </c>
      <c r="E5251" s="16" t="s">
        <v>2689</v>
      </c>
      <c r="F5251" s="66"/>
      <c r="G5251" s="17">
        <v>-24500000</v>
      </c>
      <c r="H5251" s="18">
        <f t="shared" si="81"/>
        <v>-24500000</v>
      </c>
    </row>
    <row r="5252" spans="2:8" s="13" customFormat="1" hidden="1" x14ac:dyDescent="0.15">
      <c r="B5252" s="15">
        <v>133316</v>
      </c>
      <c r="C5252" s="16" t="s">
        <v>2167</v>
      </c>
      <c r="D5252" s="26">
        <v>43738</v>
      </c>
      <c r="E5252" s="16" t="s">
        <v>2689</v>
      </c>
      <c r="F5252" s="66"/>
      <c r="G5252" s="17">
        <v>-7056000</v>
      </c>
      <c r="H5252" s="18">
        <f t="shared" si="81"/>
        <v>-7056000</v>
      </c>
    </row>
    <row r="5253" spans="2:8" s="13" customFormat="1" hidden="1" x14ac:dyDescent="0.15">
      <c r="B5253" s="15">
        <v>133317</v>
      </c>
      <c r="C5253" s="16" t="s">
        <v>2168</v>
      </c>
      <c r="D5253" s="26">
        <v>43738</v>
      </c>
      <c r="E5253" s="16" t="s">
        <v>2689</v>
      </c>
      <c r="F5253" s="66"/>
      <c r="G5253" s="17">
        <v>-550000</v>
      </c>
      <c r="H5253" s="18">
        <f t="shared" si="81"/>
        <v>-550000</v>
      </c>
    </row>
    <row r="5254" spans="2:8" s="13" customFormat="1" hidden="1" x14ac:dyDescent="0.15">
      <c r="B5254" s="15">
        <v>133318</v>
      </c>
      <c r="C5254" s="16" t="s">
        <v>2169</v>
      </c>
      <c r="D5254" s="26">
        <v>43738</v>
      </c>
      <c r="E5254" s="16" t="s">
        <v>2689</v>
      </c>
      <c r="F5254" s="66"/>
      <c r="G5254" s="17">
        <v>-1750000</v>
      </c>
      <c r="H5254" s="18">
        <f t="shared" si="81"/>
        <v>-1750000</v>
      </c>
    </row>
    <row r="5255" spans="2:8" s="13" customFormat="1" hidden="1" x14ac:dyDescent="0.15">
      <c r="B5255" s="15">
        <v>133322</v>
      </c>
      <c r="C5255" s="16" t="s">
        <v>2173</v>
      </c>
      <c r="D5255" s="26">
        <v>43738</v>
      </c>
      <c r="E5255" s="16" t="s">
        <v>2689</v>
      </c>
      <c r="F5255" s="66"/>
      <c r="G5255" s="17">
        <v>-72250000</v>
      </c>
      <c r="H5255" s="18">
        <f t="shared" si="81"/>
        <v>-72250000</v>
      </c>
    </row>
    <row r="5256" spans="2:8" s="13" customFormat="1" hidden="1" x14ac:dyDescent="0.15">
      <c r="B5256" s="15">
        <v>133323</v>
      </c>
      <c r="C5256" s="16" t="s">
        <v>2174</v>
      </c>
      <c r="D5256" s="26">
        <v>43738</v>
      </c>
      <c r="E5256" s="16" t="s">
        <v>2689</v>
      </c>
      <c r="F5256" s="66"/>
      <c r="G5256" s="17">
        <v>-72250000</v>
      </c>
      <c r="H5256" s="18">
        <f t="shared" si="81"/>
        <v>-72250000</v>
      </c>
    </row>
    <row r="5257" spans="2:8" s="13" customFormat="1" hidden="1" x14ac:dyDescent="0.15">
      <c r="B5257" s="15">
        <v>133346</v>
      </c>
      <c r="C5257" s="16" t="s">
        <v>2196</v>
      </c>
      <c r="D5257" s="26">
        <v>43738</v>
      </c>
      <c r="E5257" s="16" t="s">
        <v>2689</v>
      </c>
      <c r="F5257" s="66"/>
      <c r="G5257" s="17">
        <v>-10125000</v>
      </c>
      <c r="H5257" s="18">
        <f t="shared" si="81"/>
        <v>-10125000</v>
      </c>
    </row>
    <row r="5258" spans="2:8" s="13" customFormat="1" hidden="1" x14ac:dyDescent="0.15">
      <c r="B5258" s="15">
        <v>133354</v>
      </c>
      <c r="C5258" s="16" t="s">
        <v>2204</v>
      </c>
      <c r="D5258" s="26">
        <v>43738</v>
      </c>
      <c r="E5258" s="16" t="s">
        <v>2689</v>
      </c>
      <c r="F5258" s="66"/>
      <c r="G5258" s="17">
        <v>-64400</v>
      </c>
      <c r="H5258" s="18">
        <f t="shared" si="81"/>
        <v>-64400</v>
      </c>
    </row>
    <row r="5259" spans="2:8" s="13" customFormat="1" hidden="1" x14ac:dyDescent="0.15">
      <c r="B5259" s="15">
        <v>133357</v>
      </c>
      <c r="C5259" s="16" t="s">
        <v>2207</v>
      </c>
      <c r="D5259" s="26">
        <v>43738</v>
      </c>
      <c r="E5259" s="16" t="s">
        <v>2689</v>
      </c>
      <c r="F5259" s="66"/>
      <c r="G5259" s="17">
        <v>-5880000</v>
      </c>
      <c r="H5259" s="18">
        <f t="shared" si="81"/>
        <v>-5880000</v>
      </c>
    </row>
    <row r="5260" spans="2:8" s="13" customFormat="1" hidden="1" x14ac:dyDescent="0.15">
      <c r="B5260" s="15">
        <v>133359</v>
      </c>
      <c r="C5260" s="16" t="s">
        <v>2209</v>
      </c>
      <c r="D5260" s="26">
        <v>43738</v>
      </c>
      <c r="E5260" s="16" t="s">
        <v>2689</v>
      </c>
      <c r="F5260" s="66"/>
      <c r="G5260" s="17">
        <v>-2900000</v>
      </c>
      <c r="H5260" s="18">
        <f t="shared" si="81"/>
        <v>-2900000</v>
      </c>
    </row>
    <row r="5261" spans="2:8" s="13" customFormat="1" hidden="1" x14ac:dyDescent="0.15">
      <c r="B5261" s="15">
        <v>133364</v>
      </c>
      <c r="C5261" s="16" t="s">
        <v>2214</v>
      </c>
      <c r="D5261" s="26">
        <v>43738</v>
      </c>
      <c r="E5261" s="16" t="s">
        <v>2689</v>
      </c>
      <c r="F5261" s="66"/>
      <c r="G5261" s="17">
        <v>-62000</v>
      </c>
      <c r="H5261" s="18">
        <f t="shared" si="81"/>
        <v>-62000</v>
      </c>
    </row>
    <row r="5262" spans="2:8" s="13" customFormat="1" hidden="1" x14ac:dyDescent="0.15">
      <c r="B5262" s="15">
        <v>132001</v>
      </c>
      <c r="C5262" s="16" t="s">
        <v>1837</v>
      </c>
      <c r="D5262" s="26">
        <v>43738</v>
      </c>
      <c r="E5262" s="16" t="s">
        <v>2689</v>
      </c>
      <c r="F5262" s="66">
        <v>40800000</v>
      </c>
      <c r="G5262" s="17"/>
      <c r="H5262" s="18">
        <f t="shared" si="81"/>
        <v>40800000</v>
      </c>
    </row>
    <row r="5263" spans="2:8" s="13" customFormat="1" hidden="1" x14ac:dyDescent="0.15">
      <c r="B5263" s="15">
        <v>132002</v>
      </c>
      <c r="C5263" s="16" t="s">
        <v>1838</v>
      </c>
      <c r="D5263" s="26">
        <v>43738</v>
      </c>
      <c r="E5263" s="16" t="s">
        <v>2689</v>
      </c>
      <c r="F5263" s="66">
        <v>124729000</v>
      </c>
      <c r="G5263" s="17"/>
      <c r="H5263" s="18">
        <f t="shared" si="81"/>
        <v>124729000</v>
      </c>
    </row>
    <row r="5264" spans="2:8" s="13" customFormat="1" hidden="1" x14ac:dyDescent="0.15">
      <c r="B5264" s="15">
        <v>132003</v>
      </c>
      <c r="C5264" s="16" t="s">
        <v>1839</v>
      </c>
      <c r="D5264" s="26">
        <v>43738</v>
      </c>
      <c r="E5264" s="16" t="s">
        <v>2689</v>
      </c>
      <c r="F5264" s="66">
        <v>56725600</v>
      </c>
      <c r="G5264" s="17"/>
      <c r="H5264" s="18">
        <f t="shared" si="81"/>
        <v>56725600</v>
      </c>
    </row>
    <row r="5265" spans="2:8" s="13" customFormat="1" hidden="1" x14ac:dyDescent="0.15">
      <c r="B5265" s="15">
        <v>132007</v>
      </c>
      <c r="C5265" s="16" t="s">
        <v>1843</v>
      </c>
      <c r="D5265" s="26">
        <v>43738</v>
      </c>
      <c r="E5265" s="16" t="s">
        <v>2689</v>
      </c>
      <c r="F5265" s="66">
        <v>36126000</v>
      </c>
      <c r="G5265" s="17"/>
      <c r="H5265" s="18">
        <f t="shared" si="81"/>
        <v>36126000</v>
      </c>
    </row>
    <row r="5266" spans="2:8" s="13" customFormat="1" hidden="1" x14ac:dyDescent="0.15">
      <c r="B5266" s="15">
        <v>132008</v>
      </c>
      <c r="C5266" s="16" t="s">
        <v>1844</v>
      </c>
      <c r="D5266" s="26">
        <v>43738</v>
      </c>
      <c r="E5266" s="16" t="s">
        <v>2689</v>
      </c>
      <c r="F5266" s="66">
        <v>45720000</v>
      </c>
      <c r="G5266" s="17"/>
      <c r="H5266" s="18">
        <f t="shared" si="81"/>
        <v>45720000</v>
      </c>
    </row>
    <row r="5267" spans="2:8" s="13" customFormat="1" hidden="1" x14ac:dyDescent="0.15">
      <c r="B5267" s="15">
        <v>132009</v>
      </c>
      <c r="C5267" s="16" t="s">
        <v>1845</v>
      </c>
      <c r="D5267" s="26">
        <v>43738</v>
      </c>
      <c r="E5267" s="16" t="s">
        <v>2689</v>
      </c>
      <c r="F5267" s="66">
        <v>14880000</v>
      </c>
      <c r="G5267" s="17"/>
      <c r="H5267" s="18">
        <f t="shared" si="81"/>
        <v>14880000</v>
      </c>
    </row>
    <row r="5268" spans="2:8" s="13" customFormat="1" hidden="1" x14ac:dyDescent="0.15">
      <c r="B5268" s="15">
        <v>132013</v>
      </c>
      <c r="C5268" s="16" t="s">
        <v>1849</v>
      </c>
      <c r="D5268" s="26">
        <v>43738</v>
      </c>
      <c r="E5268" s="16" t="s">
        <v>2689</v>
      </c>
      <c r="F5268" s="66">
        <v>29820000</v>
      </c>
      <c r="G5268" s="17"/>
      <c r="H5268" s="18">
        <f t="shared" si="81"/>
        <v>29820000</v>
      </c>
    </row>
    <row r="5269" spans="2:8" s="13" customFormat="1" hidden="1" x14ac:dyDescent="0.15">
      <c r="B5269" s="15">
        <v>133004</v>
      </c>
      <c r="C5269" s="16" t="s">
        <v>1855</v>
      </c>
      <c r="D5269" s="26">
        <v>43738</v>
      </c>
      <c r="E5269" s="16" t="s">
        <v>2689</v>
      </c>
      <c r="F5269" s="66">
        <v>49000</v>
      </c>
      <c r="G5269" s="17"/>
      <c r="H5269" s="18">
        <f t="shared" si="81"/>
        <v>49000</v>
      </c>
    </row>
    <row r="5270" spans="2:8" s="13" customFormat="1" hidden="1" x14ac:dyDescent="0.15">
      <c r="B5270" s="15">
        <v>133007</v>
      </c>
      <c r="C5270" s="16" t="s">
        <v>1858</v>
      </c>
      <c r="D5270" s="26">
        <v>43738</v>
      </c>
      <c r="E5270" s="16" t="s">
        <v>2689</v>
      </c>
      <c r="F5270" s="66">
        <v>4289950</v>
      </c>
      <c r="G5270" s="17"/>
      <c r="H5270" s="18">
        <f t="shared" si="81"/>
        <v>4289950</v>
      </c>
    </row>
    <row r="5271" spans="2:8" s="13" customFormat="1" hidden="1" x14ac:dyDescent="0.15">
      <c r="B5271" s="15">
        <v>133014</v>
      </c>
      <c r="C5271" s="16" t="s">
        <v>1865</v>
      </c>
      <c r="D5271" s="26">
        <v>43738</v>
      </c>
      <c r="E5271" s="16" t="s">
        <v>2689</v>
      </c>
      <c r="F5271" s="66">
        <v>159600</v>
      </c>
      <c r="G5271" s="17"/>
      <c r="H5271" s="18">
        <f t="shared" si="81"/>
        <v>159600</v>
      </c>
    </row>
    <row r="5272" spans="2:8" s="13" customFormat="1" hidden="1" x14ac:dyDescent="0.15">
      <c r="B5272" s="15">
        <v>133015</v>
      </c>
      <c r="C5272" s="16" t="s">
        <v>1866</v>
      </c>
      <c r="D5272" s="26">
        <v>43738</v>
      </c>
      <c r="E5272" s="16" t="s">
        <v>2689</v>
      </c>
      <c r="F5272" s="66">
        <v>31620</v>
      </c>
      <c r="G5272" s="17"/>
      <c r="H5272" s="18">
        <f t="shared" si="81"/>
        <v>31620</v>
      </c>
    </row>
    <row r="5273" spans="2:8" s="13" customFormat="1" hidden="1" x14ac:dyDescent="0.15">
      <c r="B5273" s="15">
        <v>133029</v>
      </c>
      <c r="C5273" s="16" t="s">
        <v>1880</v>
      </c>
      <c r="D5273" s="26">
        <v>43738</v>
      </c>
      <c r="E5273" s="16" t="s">
        <v>2689</v>
      </c>
      <c r="F5273" s="66">
        <v>2271150</v>
      </c>
      <c r="G5273" s="17"/>
      <c r="H5273" s="18">
        <f t="shared" si="81"/>
        <v>2271150</v>
      </c>
    </row>
    <row r="5274" spans="2:8" s="13" customFormat="1" hidden="1" x14ac:dyDescent="0.15">
      <c r="B5274" s="15">
        <v>133044</v>
      </c>
      <c r="C5274" s="16" t="s">
        <v>1895</v>
      </c>
      <c r="D5274" s="26">
        <v>43738</v>
      </c>
      <c r="E5274" s="16" t="s">
        <v>2689</v>
      </c>
      <c r="F5274" s="66">
        <v>6376226</v>
      </c>
      <c r="G5274" s="17"/>
      <c r="H5274" s="18">
        <f t="shared" si="81"/>
        <v>6376226</v>
      </c>
    </row>
    <row r="5275" spans="2:8" s="13" customFormat="1" hidden="1" x14ac:dyDescent="0.15">
      <c r="B5275" s="15">
        <v>133045</v>
      </c>
      <c r="C5275" s="16" t="s">
        <v>1896</v>
      </c>
      <c r="D5275" s="26">
        <v>43738</v>
      </c>
      <c r="E5275" s="16" t="s">
        <v>2689</v>
      </c>
      <c r="F5275" s="66">
        <v>957000</v>
      </c>
      <c r="G5275" s="17"/>
      <c r="H5275" s="18">
        <f t="shared" si="81"/>
        <v>957000</v>
      </c>
    </row>
    <row r="5276" spans="2:8" s="13" customFormat="1" hidden="1" x14ac:dyDescent="0.15">
      <c r="B5276" s="15">
        <v>133046</v>
      </c>
      <c r="C5276" s="16" t="s">
        <v>1897</v>
      </c>
      <c r="D5276" s="26">
        <v>43738</v>
      </c>
      <c r="E5276" s="16" t="s">
        <v>2689</v>
      </c>
      <c r="F5276" s="66">
        <v>4188936</v>
      </c>
      <c r="G5276" s="17"/>
      <c r="H5276" s="18">
        <f t="shared" si="81"/>
        <v>4188936</v>
      </c>
    </row>
    <row r="5277" spans="2:8" s="13" customFormat="1" hidden="1" x14ac:dyDescent="0.15">
      <c r="B5277" s="15">
        <v>133047</v>
      </c>
      <c r="C5277" s="16" t="s">
        <v>1898</v>
      </c>
      <c r="D5277" s="26">
        <v>43738</v>
      </c>
      <c r="E5277" s="16" t="s">
        <v>2689</v>
      </c>
      <c r="F5277" s="66">
        <v>4356850</v>
      </c>
      <c r="G5277" s="17"/>
      <c r="H5277" s="18">
        <f t="shared" si="81"/>
        <v>4356850</v>
      </c>
    </row>
    <row r="5278" spans="2:8" s="13" customFormat="1" hidden="1" x14ac:dyDescent="0.15">
      <c r="B5278" s="15">
        <v>133048</v>
      </c>
      <c r="C5278" s="16" t="s">
        <v>1899</v>
      </c>
      <c r="D5278" s="26">
        <v>43738</v>
      </c>
      <c r="E5278" s="16" t="s">
        <v>2689</v>
      </c>
      <c r="F5278" s="66">
        <v>5872950</v>
      </c>
      <c r="G5278" s="17"/>
      <c r="H5278" s="18">
        <f t="shared" si="81"/>
        <v>5872950</v>
      </c>
    </row>
    <row r="5279" spans="2:8" s="13" customFormat="1" hidden="1" x14ac:dyDescent="0.15">
      <c r="B5279" s="15">
        <v>133049</v>
      </c>
      <c r="C5279" s="16" t="s">
        <v>1900</v>
      </c>
      <c r="D5279" s="26">
        <v>43738</v>
      </c>
      <c r="E5279" s="16" t="s">
        <v>2689</v>
      </c>
      <c r="F5279" s="66">
        <v>9856175</v>
      </c>
      <c r="G5279" s="17"/>
      <c r="H5279" s="18">
        <f t="shared" si="81"/>
        <v>9856175</v>
      </c>
    </row>
    <row r="5280" spans="2:8" s="13" customFormat="1" hidden="1" x14ac:dyDescent="0.15">
      <c r="B5280" s="15">
        <v>133050</v>
      </c>
      <c r="C5280" s="16" t="s">
        <v>1901</v>
      </c>
      <c r="D5280" s="26">
        <v>43738</v>
      </c>
      <c r="E5280" s="16" t="s">
        <v>2689</v>
      </c>
      <c r="F5280" s="66">
        <v>1729824</v>
      </c>
      <c r="G5280" s="17"/>
      <c r="H5280" s="18">
        <f t="shared" ref="H5280:H5343" si="82">F5280+G5280</f>
        <v>1729824</v>
      </c>
    </row>
    <row r="5281" spans="2:8" s="13" customFormat="1" hidden="1" x14ac:dyDescent="0.15">
      <c r="B5281" s="15">
        <v>133051</v>
      </c>
      <c r="C5281" s="16" t="s">
        <v>1902</v>
      </c>
      <c r="D5281" s="26">
        <v>43738</v>
      </c>
      <c r="E5281" s="16" t="s">
        <v>2689</v>
      </c>
      <c r="F5281" s="66">
        <v>344796</v>
      </c>
      <c r="G5281" s="17"/>
      <c r="H5281" s="18">
        <f t="shared" si="82"/>
        <v>344796</v>
      </c>
    </row>
    <row r="5282" spans="2:8" s="13" customFormat="1" hidden="1" x14ac:dyDescent="0.15">
      <c r="B5282" s="15">
        <v>133052</v>
      </c>
      <c r="C5282" s="16" t="s">
        <v>1903</v>
      </c>
      <c r="D5282" s="26">
        <v>43738</v>
      </c>
      <c r="E5282" s="16" t="s">
        <v>2689</v>
      </c>
      <c r="F5282" s="66">
        <v>562252</v>
      </c>
      <c r="G5282" s="17"/>
      <c r="H5282" s="18">
        <f t="shared" si="82"/>
        <v>562252</v>
      </c>
    </row>
    <row r="5283" spans="2:8" s="13" customFormat="1" hidden="1" x14ac:dyDescent="0.15">
      <c r="B5283" s="15">
        <v>133053</v>
      </c>
      <c r="C5283" s="16" t="s">
        <v>1904</v>
      </c>
      <c r="D5283" s="26">
        <v>43738</v>
      </c>
      <c r="E5283" s="16" t="s">
        <v>2689</v>
      </c>
      <c r="F5283" s="66">
        <v>2056236</v>
      </c>
      <c r="G5283" s="17"/>
      <c r="H5283" s="18">
        <f t="shared" si="82"/>
        <v>2056236</v>
      </c>
    </row>
    <row r="5284" spans="2:8" s="13" customFormat="1" hidden="1" x14ac:dyDescent="0.15">
      <c r="B5284" s="15">
        <v>133054</v>
      </c>
      <c r="C5284" s="16" t="s">
        <v>1905</v>
      </c>
      <c r="D5284" s="26">
        <v>43738</v>
      </c>
      <c r="E5284" s="16" t="s">
        <v>2689</v>
      </c>
      <c r="F5284" s="66">
        <v>384670</v>
      </c>
      <c r="G5284" s="17"/>
      <c r="H5284" s="18">
        <f t="shared" si="82"/>
        <v>384670</v>
      </c>
    </row>
    <row r="5285" spans="2:8" s="13" customFormat="1" hidden="1" x14ac:dyDescent="0.15">
      <c r="B5285" s="15">
        <v>133055</v>
      </c>
      <c r="C5285" s="16" t="s">
        <v>1906</v>
      </c>
      <c r="D5285" s="26">
        <v>43738</v>
      </c>
      <c r="E5285" s="16" t="s">
        <v>2689</v>
      </c>
      <c r="F5285" s="66">
        <v>668262</v>
      </c>
      <c r="G5285" s="17"/>
      <c r="H5285" s="18">
        <f t="shared" si="82"/>
        <v>668262</v>
      </c>
    </row>
    <row r="5286" spans="2:8" s="13" customFormat="1" hidden="1" x14ac:dyDescent="0.15">
      <c r="B5286" s="15">
        <v>133056</v>
      </c>
      <c r="C5286" s="16" t="s">
        <v>1907</v>
      </c>
      <c r="D5286" s="26">
        <v>43738</v>
      </c>
      <c r="E5286" s="16" t="s">
        <v>2689</v>
      </c>
      <c r="F5286" s="66">
        <v>1915914</v>
      </c>
      <c r="G5286" s="17"/>
      <c r="H5286" s="18">
        <f t="shared" si="82"/>
        <v>1915914</v>
      </c>
    </row>
    <row r="5287" spans="2:8" s="13" customFormat="1" hidden="1" x14ac:dyDescent="0.15">
      <c r="B5287" s="15">
        <v>133057</v>
      </c>
      <c r="C5287" s="16" t="s">
        <v>1908</v>
      </c>
      <c r="D5287" s="26">
        <v>43738</v>
      </c>
      <c r="E5287" s="16" t="s">
        <v>2689</v>
      </c>
      <c r="F5287" s="66">
        <v>328458</v>
      </c>
      <c r="G5287" s="17"/>
      <c r="H5287" s="18">
        <f t="shared" si="82"/>
        <v>328458</v>
      </c>
    </row>
    <row r="5288" spans="2:8" s="13" customFormat="1" hidden="1" x14ac:dyDescent="0.15">
      <c r="B5288" s="15">
        <v>133058</v>
      </c>
      <c r="C5288" s="16" t="s">
        <v>1909</v>
      </c>
      <c r="D5288" s="26">
        <v>43738</v>
      </c>
      <c r="E5288" s="16" t="s">
        <v>2689</v>
      </c>
      <c r="F5288" s="66">
        <v>919646</v>
      </c>
      <c r="G5288" s="17"/>
      <c r="H5288" s="18">
        <f t="shared" si="82"/>
        <v>919646</v>
      </c>
    </row>
    <row r="5289" spans="2:8" s="13" customFormat="1" hidden="1" x14ac:dyDescent="0.15">
      <c r="B5289" s="15">
        <v>133059</v>
      </c>
      <c r="C5289" s="16" t="s">
        <v>1910</v>
      </c>
      <c r="D5289" s="26">
        <v>43738</v>
      </c>
      <c r="E5289" s="16" t="s">
        <v>2689</v>
      </c>
      <c r="F5289" s="66">
        <v>2974254</v>
      </c>
      <c r="G5289" s="17"/>
      <c r="H5289" s="18">
        <f t="shared" si="82"/>
        <v>2974254</v>
      </c>
    </row>
    <row r="5290" spans="2:8" s="13" customFormat="1" hidden="1" x14ac:dyDescent="0.15">
      <c r="B5290" s="15">
        <v>133060</v>
      </c>
      <c r="C5290" s="16" t="s">
        <v>1911</v>
      </c>
      <c r="D5290" s="26">
        <v>43738</v>
      </c>
      <c r="E5290" s="16" t="s">
        <v>2689</v>
      </c>
      <c r="F5290" s="66">
        <v>1189622</v>
      </c>
      <c r="G5290" s="17"/>
      <c r="H5290" s="18">
        <f t="shared" si="82"/>
        <v>1189622</v>
      </c>
    </row>
    <row r="5291" spans="2:8" s="13" customFormat="1" hidden="1" x14ac:dyDescent="0.15">
      <c r="B5291" s="15">
        <v>133061</v>
      </c>
      <c r="C5291" s="16" t="s">
        <v>1912</v>
      </c>
      <c r="D5291" s="26">
        <v>43738</v>
      </c>
      <c r="E5291" s="16" t="s">
        <v>2689</v>
      </c>
      <c r="F5291" s="66">
        <v>1427626</v>
      </c>
      <c r="G5291" s="17"/>
      <c r="H5291" s="18">
        <f t="shared" si="82"/>
        <v>1427626</v>
      </c>
    </row>
    <row r="5292" spans="2:8" s="13" customFormat="1" hidden="1" x14ac:dyDescent="0.15">
      <c r="B5292" s="15">
        <v>133062</v>
      </c>
      <c r="C5292" s="16" t="s">
        <v>1913</v>
      </c>
      <c r="D5292" s="26">
        <v>43738</v>
      </c>
      <c r="E5292" s="16" t="s">
        <v>2689</v>
      </c>
      <c r="F5292" s="66">
        <v>400000</v>
      </c>
      <c r="G5292" s="17"/>
      <c r="H5292" s="18">
        <f t="shared" si="82"/>
        <v>400000</v>
      </c>
    </row>
    <row r="5293" spans="2:8" s="13" customFormat="1" hidden="1" x14ac:dyDescent="0.15">
      <c r="B5293" s="15">
        <v>133064</v>
      </c>
      <c r="C5293" s="16" t="s">
        <v>1915</v>
      </c>
      <c r="D5293" s="26">
        <v>43738</v>
      </c>
      <c r="E5293" s="16" t="s">
        <v>2689</v>
      </c>
      <c r="F5293" s="66">
        <v>280000</v>
      </c>
      <c r="G5293" s="17"/>
      <c r="H5293" s="18">
        <f t="shared" si="82"/>
        <v>280000</v>
      </c>
    </row>
    <row r="5294" spans="2:8" s="13" customFormat="1" hidden="1" x14ac:dyDescent="0.15">
      <c r="B5294" s="15">
        <v>133066</v>
      </c>
      <c r="C5294" s="16" t="s">
        <v>1917</v>
      </c>
      <c r="D5294" s="26">
        <v>43738</v>
      </c>
      <c r="E5294" s="16" t="s">
        <v>2689</v>
      </c>
      <c r="F5294" s="66">
        <v>700000</v>
      </c>
      <c r="G5294" s="17"/>
      <c r="H5294" s="18">
        <f t="shared" si="82"/>
        <v>700000</v>
      </c>
    </row>
    <row r="5295" spans="2:8" s="13" customFormat="1" hidden="1" x14ac:dyDescent="0.15">
      <c r="B5295" s="15">
        <v>133070</v>
      </c>
      <c r="C5295" s="16" t="s">
        <v>1921</v>
      </c>
      <c r="D5295" s="26">
        <v>43738</v>
      </c>
      <c r="E5295" s="16" t="s">
        <v>2689</v>
      </c>
      <c r="F5295" s="66">
        <v>352450</v>
      </c>
      <c r="G5295" s="17"/>
      <c r="H5295" s="18">
        <f t="shared" si="82"/>
        <v>352450</v>
      </c>
    </row>
    <row r="5296" spans="2:8" s="13" customFormat="1" hidden="1" x14ac:dyDescent="0.15">
      <c r="B5296" s="15">
        <v>133077</v>
      </c>
      <c r="C5296" s="16" t="s">
        <v>1928</v>
      </c>
      <c r="D5296" s="26">
        <v>43738</v>
      </c>
      <c r="E5296" s="16" t="s">
        <v>2689</v>
      </c>
      <c r="F5296" s="66">
        <v>2398000</v>
      </c>
      <c r="G5296" s="17"/>
      <c r="H5296" s="18">
        <f t="shared" si="82"/>
        <v>2398000</v>
      </c>
    </row>
    <row r="5297" spans="2:8" s="13" customFormat="1" hidden="1" x14ac:dyDescent="0.15">
      <c r="B5297" s="15">
        <v>133082</v>
      </c>
      <c r="C5297" s="16" t="s">
        <v>1933</v>
      </c>
      <c r="D5297" s="26">
        <v>43738</v>
      </c>
      <c r="E5297" s="16" t="s">
        <v>2689</v>
      </c>
      <c r="F5297" s="66">
        <v>95000</v>
      </c>
      <c r="G5297" s="17"/>
      <c r="H5297" s="18">
        <f t="shared" si="82"/>
        <v>95000</v>
      </c>
    </row>
    <row r="5298" spans="2:8" s="13" customFormat="1" hidden="1" x14ac:dyDescent="0.15">
      <c r="B5298" s="15">
        <v>133091</v>
      </c>
      <c r="C5298" s="16" t="s">
        <v>1942</v>
      </c>
      <c r="D5298" s="26">
        <v>43738</v>
      </c>
      <c r="E5298" s="16" t="s">
        <v>2689</v>
      </c>
      <c r="F5298" s="66">
        <v>1404000</v>
      </c>
      <c r="G5298" s="17"/>
      <c r="H5298" s="18">
        <f t="shared" si="82"/>
        <v>1404000</v>
      </c>
    </row>
    <row r="5299" spans="2:8" s="13" customFormat="1" hidden="1" x14ac:dyDescent="0.15">
      <c r="B5299" s="15">
        <v>133092</v>
      </c>
      <c r="C5299" s="16" t="s">
        <v>1943</v>
      </c>
      <c r="D5299" s="26">
        <v>43738</v>
      </c>
      <c r="E5299" s="16" t="s">
        <v>2689</v>
      </c>
      <c r="F5299" s="66">
        <v>18483615.359999999</v>
      </c>
      <c r="G5299" s="17"/>
      <c r="H5299" s="18">
        <f t="shared" si="82"/>
        <v>18483615.359999999</v>
      </c>
    </row>
    <row r="5300" spans="2:8" s="13" customFormat="1" hidden="1" x14ac:dyDescent="0.15">
      <c r="B5300" s="15">
        <v>133093</v>
      </c>
      <c r="C5300" s="16" t="s">
        <v>1944</v>
      </c>
      <c r="D5300" s="26">
        <v>43738</v>
      </c>
      <c r="E5300" s="16" t="s">
        <v>2689</v>
      </c>
      <c r="F5300" s="66">
        <v>53522728.079999998</v>
      </c>
      <c r="G5300" s="17"/>
      <c r="H5300" s="18">
        <f t="shared" si="82"/>
        <v>53522728.079999998</v>
      </c>
    </row>
    <row r="5301" spans="2:8" s="13" customFormat="1" hidden="1" x14ac:dyDescent="0.15">
      <c r="B5301" s="15">
        <v>133104</v>
      </c>
      <c r="C5301" s="16" t="s">
        <v>1955</v>
      </c>
      <c r="D5301" s="26">
        <v>43738</v>
      </c>
      <c r="E5301" s="16" t="s">
        <v>2689</v>
      </c>
      <c r="F5301" s="66">
        <v>194625</v>
      </c>
      <c r="G5301" s="17"/>
      <c r="H5301" s="18">
        <f t="shared" si="82"/>
        <v>194625</v>
      </c>
    </row>
    <row r="5302" spans="2:8" s="13" customFormat="1" hidden="1" x14ac:dyDescent="0.15">
      <c r="B5302" s="15">
        <v>133105</v>
      </c>
      <c r="C5302" s="16" t="s">
        <v>1956</v>
      </c>
      <c r="D5302" s="26">
        <v>43738</v>
      </c>
      <c r="E5302" s="16" t="s">
        <v>2689</v>
      </c>
      <c r="F5302" s="66">
        <v>1004350</v>
      </c>
      <c r="G5302" s="17"/>
      <c r="H5302" s="18">
        <f t="shared" si="82"/>
        <v>1004350</v>
      </c>
    </row>
    <row r="5303" spans="2:8" s="13" customFormat="1" hidden="1" x14ac:dyDescent="0.15">
      <c r="B5303" s="15">
        <v>133118</v>
      </c>
      <c r="C5303" s="16" t="s">
        <v>1969</v>
      </c>
      <c r="D5303" s="26">
        <v>43738</v>
      </c>
      <c r="E5303" s="16" t="s">
        <v>2689</v>
      </c>
      <c r="F5303" s="66">
        <v>3157000</v>
      </c>
      <c r="G5303" s="17"/>
      <c r="H5303" s="18">
        <f t="shared" si="82"/>
        <v>3157000</v>
      </c>
    </row>
    <row r="5304" spans="2:8" s="13" customFormat="1" hidden="1" x14ac:dyDescent="0.15">
      <c r="B5304" s="15">
        <v>133119</v>
      </c>
      <c r="C5304" s="16" t="s">
        <v>1970</v>
      </c>
      <c r="D5304" s="26">
        <v>43738</v>
      </c>
      <c r="E5304" s="16" t="s">
        <v>2689</v>
      </c>
      <c r="F5304" s="66">
        <v>1199520</v>
      </c>
      <c r="G5304" s="17"/>
      <c r="H5304" s="18">
        <f t="shared" si="82"/>
        <v>1199520</v>
      </c>
    </row>
    <row r="5305" spans="2:8" s="13" customFormat="1" hidden="1" x14ac:dyDescent="0.15">
      <c r="B5305" s="15">
        <v>133120</v>
      </c>
      <c r="C5305" s="16" t="s">
        <v>1971</v>
      </c>
      <c r="D5305" s="26">
        <v>43738</v>
      </c>
      <c r="E5305" s="16" t="s">
        <v>2689</v>
      </c>
      <c r="F5305" s="66">
        <v>6496000</v>
      </c>
      <c r="G5305" s="17"/>
      <c r="H5305" s="18">
        <f t="shared" si="82"/>
        <v>6496000</v>
      </c>
    </row>
    <row r="5306" spans="2:8" s="13" customFormat="1" hidden="1" x14ac:dyDescent="0.15">
      <c r="B5306" s="15">
        <v>133121</v>
      </c>
      <c r="C5306" s="16" t="s">
        <v>1972</v>
      </c>
      <c r="D5306" s="26">
        <v>43738</v>
      </c>
      <c r="E5306" s="16" t="s">
        <v>2689</v>
      </c>
      <c r="F5306" s="66">
        <v>2992000</v>
      </c>
      <c r="G5306" s="17"/>
      <c r="H5306" s="18">
        <f t="shared" si="82"/>
        <v>2992000</v>
      </c>
    </row>
    <row r="5307" spans="2:8" s="13" customFormat="1" hidden="1" x14ac:dyDescent="0.15">
      <c r="B5307" s="15">
        <v>133122</v>
      </c>
      <c r="C5307" s="16" t="s">
        <v>1973</v>
      </c>
      <c r="D5307" s="26">
        <v>43738</v>
      </c>
      <c r="E5307" s="16" t="s">
        <v>2689</v>
      </c>
      <c r="F5307" s="66">
        <v>12112800</v>
      </c>
      <c r="G5307" s="17"/>
      <c r="H5307" s="18">
        <f t="shared" si="82"/>
        <v>12112800</v>
      </c>
    </row>
    <row r="5308" spans="2:8" s="13" customFormat="1" hidden="1" x14ac:dyDescent="0.15">
      <c r="B5308" s="15">
        <v>133132</v>
      </c>
      <c r="C5308" s="16" t="s">
        <v>1983</v>
      </c>
      <c r="D5308" s="26">
        <v>43738</v>
      </c>
      <c r="E5308" s="16" t="s">
        <v>2689</v>
      </c>
      <c r="F5308" s="66">
        <v>86400</v>
      </c>
      <c r="G5308" s="17"/>
      <c r="H5308" s="18">
        <f t="shared" si="82"/>
        <v>86400</v>
      </c>
    </row>
    <row r="5309" spans="2:8" s="13" customFormat="1" hidden="1" x14ac:dyDescent="0.15">
      <c r="B5309" s="15">
        <v>133133</v>
      </c>
      <c r="C5309" s="16" t="s">
        <v>1984</v>
      </c>
      <c r="D5309" s="26">
        <v>43738</v>
      </c>
      <c r="E5309" s="16" t="s">
        <v>2689</v>
      </c>
      <c r="F5309" s="66">
        <v>162960</v>
      </c>
      <c r="G5309" s="17"/>
      <c r="H5309" s="18">
        <f t="shared" si="82"/>
        <v>162960</v>
      </c>
    </row>
    <row r="5310" spans="2:8" s="13" customFormat="1" hidden="1" x14ac:dyDescent="0.15">
      <c r="B5310" s="15">
        <v>133135</v>
      </c>
      <c r="C5310" s="16" t="s">
        <v>1986</v>
      </c>
      <c r="D5310" s="26">
        <v>43738</v>
      </c>
      <c r="E5310" s="16" t="s">
        <v>2689</v>
      </c>
      <c r="F5310" s="66">
        <v>81796</v>
      </c>
      <c r="G5310" s="17"/>
      <c r="H5310" s="18">
        <f t="shared" si="82"/>
        <v>81796</v>
      </c>
    </row>
    <row r="5311" spans="2:8" s="13" customFormat="1" hidden="1" x14ac:dyDescent="0.15">
      <c r="B5311" s="15">
        <v>133151</v>
      </c>
      <c r="C5311" s="16" t="s">
        <v>2002</v>
      </c>
      <c r="D5311" s="26">
        <v>43738</v>
      </c>
      <c r="E5311" s="16" t="s">
        <v>2689</v>
      </c>
      <c r="F5311" s="66">
        <v>9240</v>
      </c>
      <c r="G5311" s="17"/>
      <c r="H5311" s="18">
        <f t="shared" si="82"/>
        <v>9240</v>
      </c>
    </row>
    <row r="5312" spans="2:8" s="13" customFormat="1" hidden="1" x14ac:dyDescent="0.15">
      <c r="B5312" s="15">
        <v>133152</v>
      </c>
      <c r="C5312" s="16" t="s">
        <v>2003</v>
      </c>
      <c r="D5312" s="26">
        <v>43738</v>
      </c>
      <c r="E5312" s="16" t="s">
        <v>2689</v>
      </c>
      <c r="F5312" s="66">
        <v>24272</v>
      </c>
      <c r="G5312" s="17"/>
      <c r="H5312" s="18">
        <f t="shared" si="82"/>
        <v>24272</v>
      </c>
    </row>
    <row r="5313" spans="2:8" s="13" customFormat="1" hidden="1" x14ac:dyDescent="0.15">
      <c r="B5313" s="15">
        <v>133157</v>
      </c>
      <c r="C5313" s="16" t="s">
        <v>2008</v>
      </c>
      <c r="D5313" s="26">
        <v>43738</v>
      </c>
      <c r="E5313" s="16" t="s">
        <v>2689</v>
      </c>
      <c r="F5313" s="66">
        <v>613800</v>
      </c>
      <c r="G5313" s="17"/>
      <c r="H5313" s="18">
        <f t="shared" si="82"/>
        <v>613800</v>
      </c>
    </row>
    <row r="5314" spans="2:8" s="13" customFormat="1" hidden="1" x14ac:dyDescent="0.15">
      <c r="B5314" s="15">
        <v>133173</v>
      </c>
      <c r="C5314" s="16" t="s">
        <v>2024</v>
      </c>
      <c r="D5314" s="26">
        <v>43738</v>
      </c>
      <c r="E5314" s="16" t="s">
        <v>2689</v>
      </c>
      <c r="F5314" s="66">
        <v>43273373</v>
      </c>
      <c r="G5314" s="17"/>
      <c r="H5314" s="18">
        <f t="shared" si="82"/>
        <v>43273373</v>
      </c>
    </row>
    <row r="5315" spans="2:8" s="13" customFormat="1" hidden="1" x14ac:dyDescent="0.15">
      <c r="B5315" s="15">
        <v>133174</v>
      </c>
      <c r="C5315" s="16" t="s">
        <v>2025</v>
      </c>
      <c r="D5315" s="26">
        <v>43738</v>
      </c>
      <c r="E5315" s="16" t="s">
        <v>2689</v>
      </c>
      <c r="F5315" s="66">
        <v>19403007</v>
      </c>
      <c r="G5315" s="17"/>
      <c r="H5315" s="18">
        <f t="shared" si="82"/>
        <v>19403007</v>
      </c>
    </row>
    <row r="5316" spans="2:8" s="13" customFormat="1" hidden="1" x14ac:dyDescent="0.15">
      <c r="B5316" s="15">
        <v>133195</v>
      </c>
      <c r="C5316" s="16" t="s">
        <v>2046</v>
      </c>
      <c r="D5316" s="26">
        <v>43738</v>
      </c>
      <c r="E5316" s="16" t="s">
        <v>2689</v>
      </c>
      <c r="F5316" s="66">
        <v>1199520</v>
      </c>
      <c r="G5316" s="17"/>
      <c r="H5316" s="18">
        <f t="shared" si="82"/>
        <v>1199520</v>
      </c>
    </row>
    <row r="5317" spans="2:8" s="13" customFormat="1" hidden="1" x14ac:dyDescent="0.15">
      <c r="B5317" s="15">
        <v>133196</v>
      </c>
      <c r="C5317" s="16" t="s">
        <v>2047</v>
      </c>
      <c r="D5317" s="26">
        <v>43738</v>
      </c>
      <c r="E5317" s="16" t="s">
        <v>2689</v>
      </c>
      <c r="F5317" s="66">
        <v>2199120</v>
      </c>
      <c r="G5317" s="17"/>
      <c r="H5317" s="18">
        <f t="shared" si="82"/>
        <v>2199120</v>
      </c>
    </row>
    <row r="5318" spans="2:8" s="13" customFormat="1" hidden="1" x14ac:dyDescent="0.15">
      <c r="B5318" s="15">
        <v>133197</v>
      </c>
      <c r="C5318" s="16" t="s">
        <v>2048</v>
      </c>
      <c r="D5318" s="26">
        <v>43738</v>
      </c>
      <c r="E5318" s="16" t="s">
        <v>2689</v>
      </c>
      <c r="F5318" s="66">
        <v>14551040</v>
      </c>
      <c r="G5318" s="17"/>
      <c r="H5318" s="18">
        <f t="shared" si="82"/>
        <v>14551040</v>
      </c>
    </row>
    <row r="5319" spans="2:8" s="13" customFormat="1" hidden="1" x14ac:dyDescent="0.15">
      <c r="B5319" s="15">
        <v>133201</v>
      </c>
      <c r="C5319" s="16" t="s">
        <v>2052</v>
      </c>
      <c r="D5319" s="26">
        <v>43738</v>
      </c>
      <c r="E5319" s="16" t="s">
        <v>2689</v>
      </c>
      <c r="F5319" s="66">
        <v>3159000</v>
      </c>
      <c r="G5319" s="17"/>
      <c r="H5319" s="18">
        <f t="shared" si="82"/>
        <v>3159000</v>
      </c>
    </row>
    <row r="5320" spans="2:8" s="13" customFormat="1" hidden="1" x14ac:dyDescent="0.15">
      <c r="B5320" s="15">
        <v>133211</v>
      </c>
      <c r="C5320" s="16" t="s">
        <v>2062</v>
      </c>
      <c r="D5320" s="26">
        <v>43738</v>
      </c>
      <c r="E5320" s="16" t="s">
        <v>2689</v>
      </c>
      <c r="F5320" s="66">
        <v>120000</v>
      </c>
      <c r="G5320" s="17"/>
      <c r="H5320" s="18">
        <f t="shared" si="82"/>
        <v>120000</v>
      </c>
    </row>
    <row r="5321" spans="2:8" s="13" customFormat="1" hidden="1" x14ac:dyDescent="0.15">
      <c r="B5321" s="15">
        <v>133217</v>
      </c>
      <c r="C5321" s="16" t="s">
        <v>2068</v>
      </c>
      <c r="D5321" s="26">
        <v>43738</v>
      </c>
      <c r="E5321" s="16" t="s">
        <v>2689</v>
      </c>
      <c r="F5321" s="66">
        <v>69000</v>
      </c>
      <c r="G5321" s="17"/>
      <c r="H5321" s="18">
        <f t="shared" si="82"/>
        <v>69000</v>
      </c>
    </row>
    <row r="5322" spans="2:8" s="13" customFormat="1" hidden="1" x14ac:dyDescent="0.15">
      <c r="B5322" s="15">
        <v>133243</v>
      </c>
      <c r="C5322" s="16" t="s">
        <v>2094</v>
      </c>
      <c r="D5322" s="26">
        <v>43738</v>
      </c>
      <c r="E5322" s="16" t="s">
        <v>2689</v>
      </c>
      <c r="F5322" s="66">
        <v>2480000</v>
      </c>
      <c r="G5322" s="17"/>
      <c r="H5322" s="18">
        <f t="shared" si="82"/>
        <v>2480000</v>
      </c>
    </row>
    <row r="5323" spans="2:8" s="13" customFormat="1" hidden="1" x14ac:dyDescent="0.15">
      <c r="B5323" s="15">
        <v>133247</v>
      </c>
      <c r="C5323" s="16" t="s">
        <v>2098</v>
      </c>
      <c r="D5323" s="26">
        <v>43738</v>
      </c>
      <c r="E5323" s="16" t="s">
        <v>2689</v>
      </c>
      <c r="F5323" s="66">
        <v>3500000</v>
      </c>
      <c r="G5323" s="17"/>
      <c r="H5323" s="18">
        <f t="shared" si="82"/>
        <v>3500000</v>
      </c>
    </row>
    <row r="5324" spans="2:8" s="13" customFormat="1" hidden="1" x14ac:dyDescent="0.15">
      <c r="B5324" s="15">
        <v>133263</v>
      </c>
      <c r="C5324" s="16" t="s">
        <v>2114</v>
      </c>
      <c r="D5324" s="26">
        <v>43738</v>
      </c>
      <c r="E5324" s="16" t="s">
        <v>2689</v>
      </c>
      <c r="F5324" s="66">
        <v>5000000</v>
      </c>
      <c r="G5324" s="17"/>
      <c r="H5324" s="18">
        <f t="shared" si="82"/>
        <v>5000000</v>
      </c>
    </row>
    <row r="5325" spans="2:8" s="13" customFormat="1" hidden="1" x14ac:dyDescent="0.15">
      <c r="B5325" s="15">
        <v>133272</v>
      </c>
      <c r="C5325" s="16" t="s">
        <v>2123</v>
      </c>
      <c r="D5325" s="26">
        <v>43738</v>
      </c>
      <c r="E5325" s="16" t="s">
        <v>2689</v>
      </c>
      <c r="F5325" s="66">
        <v>7319000</v>
      </c>
      <c r="G5325" s="17"/>
      <c r="H5325" s="18">
        <f t="shared" si="82"/>
        <v>7319000</v>
      </c>
    </row>
    <row r="5326" spans="2:8" s="13" customFormat="1" hidden="1" x14ac:dyDescent="0.15">
      <c r="B5326" s="15">
        <v>133273</v>
      </c>
      <c r="C5326" s="16" t="s">
        <v>2124</v>
      </c>
      <c r="D5326" s="26">
        <v>43738</v>
      </c>
      <c r="E5326" s="16" t="s">
        <v>2689</v>
      </c>
      <c r="F5326" s="66">
        <v>5661150</v>
      </c>
      <c r="G5326" s="17"/>
      <c r="H5326" s="18">
        <f t="shared" si="82"/>
        <v>5661150</v>
      </c>
    </row>
    <row r="5327" spans="2:8" s="13" customFormat="1" hidden="1" x14ac:dyDescent="0.15">
      <c r="B5327" s="15">
        <v>133274</v>
      </c>
      <c r="C5327" s="16" t="s">
        <v>2125</v>
      </c>
      <c r="D5327" s="26">
        <v>43738</v>
      </c>
      <c r="E5327" s="16" t="s">
        <v>2689</v>
      </c>
      <c r="F5327" s="66">
        <v>9227400</v>
      </c>
      <c r="G5327" s="17"/>
      <c r="H5327" s="18">
        <f t="shared" si="82"/>
        <v>9227400</v>
      </c>
    </row>
    <row r="5328" spans="2:8" s="13" customFormat="1" hidden="1" x14ac:dyDescent="0.15">
      <c r="B5328" s="15">
        <v>133286</v>
      </c>
      <c r="C5328" s="16" t="s">
        <v>2137</v>
      </c>
      <c r="D5328" s="26">
        <v>43738</v>
      </c>
      <c r="E5328" s="16" t="s">
        <v>2689</v>
      </c>
      <c r="F5328" s="66">
        <v>2300000</v>
      </c>
      <c r="G5328" s="17"/>
      <c r="H5328" s="18">
        <f t="shared" si="82"/>
        <v>2300000</v>
      </c>
    </row>
    <row r="5329" spans="2:8" s="13" customFormat="1" hidden="1" x14ac:dyDescent="0.15">
      <c r="B5329" s="15">
        <v>133287</v>
      </c>
      <c r="C5329" s="16" t="s">
        <v>2138</v>
      </c>
      <c r="D5329" s="26">
        <v>43738</v>
      </c>
      <c r="E5329" s="16" t="s">
        <v>2689</v>
      </c>
      <c r="F5329" s="66">
        <v>5600000</v>
      </c>
      <c r="G5329" s="17"/>
      <c r="H5329" s="18">
        <f t="shared" si="82"/>
        <v>5600000</v>
      </c>
    </row>
    <row r="5330" spans="2:8" s="13" customFormat="1" hidden="1" x14ac:dyDescent="0.15">
      <c r="B5330" s="15">
        <v>133288</v>
      </c>
      <c r="C5330" s="16" t="s">
        <v>2139</v>
      </c>
      <c r="D5330" s="26">
        <v>43738</v>
      </c>
      <c r="E5330" s="16" t="s">
        <v>2689</v>
      </c>
      <c r="F5330" s="66">
        <v>30960000</v>
      </c>
      <c r="G5330" s="17"/>
      <c r="H5330" s="18">
        <f t="shared" si="82"/>
        <v>30960000</v>
      </c>
    </row>
    <row r="5331" spans="2:8" s="13" customFormat="1" hidden="1" x14ac:dyDescent="0.15">
      <c r="B5331" s="15">
        <v>133296</v>
      </c>
      <c r="C5331" s="16" t="s">
        <v>2147</v>
      </c>
      <c r="D5331" s="26">
        <v>43738</v>
      </c>
      <c r="E5331" s="16" t="s">
        <v>2689</v>
      </c>
      <c r="F5331" s="66">
        <v>1372000</v>
      </c>
      <c r="G5331" s="17"/>
      <c r="H5331" s="18">
        <f t="shared" si="82"/>
        <v>1372000</v>
      </c>
    </row>
    <row r="5332" spans="2:8" s="13" customFormat="1" hidden="1" x14ac:dyDescent="0.15">
      <c r="B5332" s="15">
        <v>133297</v>
      </c>
      <c r="C5332" s="16" t="s">
        <v>2148</v>
      </c>
      <c r="D5332" s="26">
        <v>43738</v>
      </c>
      <c r="E5332" s="16" t="s">
        <v>2689</v>
      </c>
      <c r="F5332" s="66">
        <v>1960000</v>
      </c>
      <c r="G5332" s="17"/>
      <c r="H5332" s="18">
        <f t="shared" si="82"/>
        <v>1960000</v>
      </c>
    </row>
    <row r="5333" spans="2:8" s="13" customFormat="1" hidden="1" x14ac:dyDescent="0.15">
      <c r="B5333" s="15">
        <v>133303</v>
      </c>
      <c r="C5333" s="16" t="s">
        <v>2154</v>
      </c>
      <c r="D5333" s="26">
        <v>43738</v>
      </c>
      <c r="E5333" s="16" t="s">
        <v>2689</v>
      </c>
      <c r="F5333" s="66">
        <v>1550360</v>
      </c>
      <c r="G5333" s="17"/>
      <c r="H5333" s="18">
        <f t="shared" si="82"/>
        <v>1550360</v>
      </c>
    </row>
    <row r="5334" spans="2:8" s="13" customFormat="1" hidden="1" x14ac:dyDescent="0.15">
      <c r="B5334" s="15">
        <v>133310</v>
      </c>
      <c r="C5334" s="16" t="s">
        <v>2161</v>
      </c>
      <c r="D5334" s="26">
        <v>43738</v>
      </c>
      <c r="E5334" s="16" t="s">
        <v>2689</v>
      </c>
      <c r="F5334" s="66">
        <v>10010000</v>
      </c>
      <c r="G5334" s="17"/>
      <c r="H5334" s="18">
        <f t="shared" si="82"/>
        <v>10010000</v>
      </c>
    </row>
    <row r="5335" spans="2:8" s="13" customFormat="1" hidden="1" x14ac:dyDescent="0.15">
      <c r="B5335" s="15">
        <v>133313</v>
      </c>
      <c r="C5335" s="16" t="s">
        <v>2164</v>
      </c>
      <c r="D5335" s="26">
        <v>43738</v>
      </c>
      <c r="E5335" s="16" t="s">
        <v>2689</v>
      </c>
      <c r="F5335" s="66">
        <v>2998800</v>
      </c>
      <c r="G5335" s="17"/>
      <c r="H5335" s="18">
        <f t="shared" si="82"/>
        <v>2998800</v>
      </c>
    </row>
    <row r="5336" spans="2:8" s="13" customFormat="1" hidden="1" x14ac:dyDescent="0.15">
      <c r="B5336" s="15">
        <v>133315</v>
      </c>
      <c r="C5336" s="16" t="s">
        <v>2166</v>
      </c>
      <c r="D5336" s="26">
        <v>43738</v>
      </c>
      <c r="E5336" s="16" t="s">
        <v>2689</v>
      </c>
      <c r="F5336" s="66">
        <v>10094000</v>
      </c>
      <c r="G5336" s="17"/>
      <c r="H5336" s="18">
        <f t="shared" si="82"/>
        <v>10094000</v>
      </c>
    </row>
    <row r="5337" spans="2:8" s="13" customFormat="1" hidden="1" x14ac:dyDescent="0.15">
      <c r="B5337" s="15">
        <v>133316</v>
      </c>
      <c r="C5337" s="16" t="s">
        <v>2167</v>
      </c>
      <c r="D5337" s="26">
        <v>43738</v>
      </c>
      <c r="E5337" s="16" t="s">
        <v>2689</v>
      </c>
      <c r="F5337" s="66">
        <v>3198720</v>
      </c>
      <c r="G5337" s="17"/>
      <c r="H5337" s="18">
        <f t="shared" si="82"/>
        <v>3198720</v>
      </c>
    </row>
    <row r="5338" spans="2:8" s="13" customFormat="1" hidden="1" x14ac:dyDescent="0.15">
      <c r="B5338" s="15">
        <v>133319</v>
      </c>
      <c r="C5338" s="16" t="s">
        <v>2170</v>
      </c>
      <c r="D5338" s="26">
        <v>43738</v>
      </c>
      <c r="E5338" s="16" t="s">
        <v>2689</v>
      </c>
      <c r="F5338" s="66">
        <v>15121700</v>
      </c>
      <c r="G5338" s="17"/>
      <c r="H5338" s="18">
        <f t="shared" si="82"/>
        <v>15121700</v>
      </c>
    </row>
    <row r="5339" spans="2:8" s="13" customFormat="1" hidden="1" x14ac:dyDescent="0.15">
      <c r="B5339" s="15">
        <v>133322</v>
      </c>
      <c r="C5339" s="16" t="s">
        <v>2173</v>
      </c>
      <c r="D5339" s="26">
        <v>43738</v>
      </c>
      <c r="E5339" s="16" t="s">
        <v>2689</v>
      </c>
      <c r="F5339" s="66">
        <v>7225000</v>
      </c>
      <c r="G5339" s="17"/>
      <c r="H5339" s="18">
        <f t="shared" si="82"/>
        <v>7225000</v>
      </c>
    </row>
    <row r="5340" spans="2:8" s="13" customFormat="1" hidden="1" x14ac:dyDescent="0.15">
      <c r="B5340" s="15">
        <v>133323</v>
      </c>
      <c r="C5340" s="16" t="s">
        <v>2174</v>
      </c>
      <c r="D5340" s="26">
        <v>43738</v>
      </c>
      <c r="E5340" s="16" t="s">
        <v>2689</v>
      </c>
      <c r="F5340" s="66">
        <v>93925000</v>
      </c>
      <c r="G5340" s="17"/>
      <c r="H5340" s="18">
        <f t="shared" si="82"/>
        <v>93925000</v>
      </c>
    </row>
    <row r="5341" spans="2:8" s="13" customFormat="1" hidden="1" x14ac:dyDescent="0.15">
      <c r="B5341" s="15">
        <v>133344</v>
      </c>
      <c r="C5341" s="16" t="s">
        <v>2194</v>
      </c>
      <c r="D5341" s="26">
        <v>43738</v>
      </c>
      <c r="E5341" s="16" t="s">
        <v>2689</v>
      </c>
      <c r="F5341" s="66">
        <v>1296000</v>
      </c>
      <c r="G5341" s="17"/>
      <c r="H5341" s="18">
        <f t="shared" si="82"/>
        <v>1296000</v>
      </c>
    </row>
    <row r="5342" spans="2:8" s="13" customFormat="1" hidden="1" x14ac:dyDescent="0.15">
      <c r="B5342" s="15">
        <v>133346</v>
      </c>
      <c r="C5342" s="16" t="s">
        <v>2196</v>
      </c>
      <c r="D5342" s="26">
        <v>43738</v>
      </c>
      <c r="E5342" s="16" t="s">
        <v>2689</v>
      </c>
      <c r="F5342" s="66">
        <v>675000</v>
      </c>
      <c r="G5342" s="17"/>
      <c r="H5342" s="18">
        <f t="shared" si="82"/>
        <v>675000</v>
      </c>
    </row>
    <row r="5343" spans="2:8" s="13" customFormat="1" hidden="1" x14ac:dyDescent="0.15">
      <c r="B5343" s="15">
        <v>133354</v>
      </c>
      <c r="C5343" s="16" t="s">
        <v>2204</v>
      </c>
      <c r="D5343" s="26">
        <v>43738</v>
      </c>
      <c r="E5343" s="16" t="s">
        <v>2689</v>
      </c>
      <c r="F5343" s="66">
        <v>257600</v>
      </c>
      <c r="G5343" s="17"/>
      <c r="H5343" s="18">
        <f t="shared" si="82"/>
        <v>257600</v>
      </c>
    </row>
    <row r="5344" spans="2:8" s="13" customFormat="1" hidden="1" x14ac:dyDescent="0.15">
      <c r="B5344" s="15">
        <v>133357</v>
      </c>
      <c r="C5344" s="16" t="s">
        <v>2207</v>
      </c>
      <c r="D5344" s="26">
        <v>43738</v>
      </c>
      <c r="E5344" s="16" t="s">
        <v>2689</v>
      </c>
      <c r="F5344" s="66">
        <v>2422560</v>
      </c>
      <c r="G5344" s="17"/>
      <c r="H5344" s="18">
        <f t="shared" ref="H5344:H5345" si="83">F5344+G5344</f>
        <v>2422560</v>
      </c>
    </row>
    <row r="5345" spans="2:9" s="13" customFormat="1" hidden="1" x14ac:dyDescent="0.15">
      <c r="B5345" s="15">
        <v>216002</v>
      </c>
      <c r="C5345" s="16" t="s">
        <v>102</v>
      </c>
      <c r="D5345" s="26">
        <v>43738</v>
      </c>
      <c r="E5345" s="16" t="s">
        <v>2689</v>
      </c>
      <c r="F5345" s="66">
        <v>400252221.56</v>
      </c>
      <c r="G5345" s="17"/>
      <c r="H5345" s="18">
        <f t="shared" si="83"/>
        <v>400252221.56</v>
      </c>
    </row>
    <row r="5346" spans="2:9" s="13" customFormat="1" hidden="1" x14ac:dyDescent="0.15">
      <c r="B5346" s="81">
        <v>112003</v>
      </c>
      <c r="C5346" s="82" t="s">
        <v>11</v>
      </c>
      <c r="D5346" s="83">
        <v>43739</v>
      </c>
      <c r="E5346" s="82" t="s">
        <v>2690</v>
      </c>
      <c r="F5346" s="84">
        <v>300000</v>
      </c>
      <c r="G5346" s="84"/>
      <c r="H5346" s="18">
        <f t="shared" ref="H5346:H5409" si="84">F5346+G5346</f>
        <v>300000</v>
      </c>
      <c r="I5346" s="13" t="s">
        <v>397</v>
      </c>
    </row>
    <row r="5347" spans="2:9" s="13" customFormat="1" hidden="1" x14ac:dyDescent="0.15">
      <c r="B5347" s="81">
        <v>711034</v>
      </c>
      <c r="C5347" s="82" t="s">
        <v>183</v>
      </c>
      <c r="D5347" s="83">
        <v>43739</v>
      </c>
      <c r="E5347" s="82" t="s">
        <v>2690</v>
      </c>
      <c r="F5347" s="84"/>
      <c r="G5347" s="84">
        <v>-300000</v>
      </c>
      <c r="H5347" s="18">
        <f t="shared" si="84"/>
        <v>-300000</v>
      </c>
    </row>
    <row r="5348" spans="2:9" s="13" customFormat="1" hidden="1" x14ac:dyDescent="0.15">
      <c r="B5348" s="81">
        <v>112003</v>
      </c>
      <c r="C5348" s="82" t="s">
        <v>11</v>
      </c>
      <c r="D5348" s="83">
        <v>43739</v>
      </c>
      <c r="E5348" s="82" t="s">
        <v>2691</v>
      </c>
      <c r="F5348" s="84">
        <v>2640000</v>
      </c>
      <c r="G5348" s="84"/>
      <c r="H5348" s="18">
        <f t="shared" si="84"/>
        <v>2640000</v>
      </c>
    </row>
    <row r="5349" spans="2:9" s="13" customFormat="1" hidden="1" x14ac:dyDescent="0.15">
      <c r="B5349" s="81">
        <v>122060</v>
      </c>
      <c r="C5349" s="82" t="s">
        <v>2692</v>
      </c>
      <c r="D5349" s="83">
        <v>43739</v>
      </c>
      <c r="E5349" s="82" t="s">
        <v>2691</v>
      </c>
      <c r="F5349" s="84"/>
      <c r="G5349" s="84">
        <v>-2640000</v>
      </c>
      <c r="H5349" s="18">
        <f t="shared" si="84"/>
        <v>-2640000</v>
      </c>
    </row>
    <row r="5350" spans="2:9" s="13" customFormat="1" hidden="1" x14ac:dyDescent="0.15">
      <c r="B5350" s="81">
        <v>112003</v>
      </c>
      <c r="C5350" s="82" t="s">
        <v>11</v>
      </c>
      <c r="D5350" s="83">
        <v>43740</v>
      </c>
      <c r="E5350" s="82" t="s">
        <v>1022</v>
      </c>
      <c r="F5350" s="84">
        <v>500000000</v>
      </c>
      <c r="G5350" s="84"/>
      <c r="H5350" s="18">
        <f t="shared" si="84"/>
        <v>500000000</v>
      </c>
    </row>
    <row r="5351" spans="2:9" s="13" customFormat="1" hidden="1" x14ac:dyDescent="0.15">
      <c r="B5351" s="81">
        <v>112001</v>
      </c>
      <c r="C5351" s="82" t="s">
        <v>9</v>
      </c>
      <c r="D5351" s="83">
        <v>43740</v>
      </c>
      <c r="E5351" s="82" t="s">
        <v>1022</v>
      </c>
      <c r="F5351" s="84"/>
      <c r="G5351" s="84">
        <v>-500000000</v>
      </c>
      <c r="H5351" s="18">
        <f t="shared" si="84"/>
        <v>-500000000</v>
      </c>
    </row>
    <row r="5352" spans="2:9" s="13" customFormat="1" hidden="1" x14ac:dyDescent="0.15">
      <c r="B5352" s="81">
        <v>811013</v>
      </c>
      <c r="C5352" s="82" t="s">
        <v>152</v>
      </c>
      <c r="D5352" s="83">
        <v>43740</v>
      </c>
      <c r="E5352" s="82" t="s">
        <v>417</v>
      </c>
      <c r="F5352" s="84">
        <v>1100000</v>
      </c>
      <c r="G5352" s="84"/>
      <c r="H5352" s="18">
        <f t="shared" si="84"/>
        <v>1100000</v>
      </c>
    </row>
    <row r="5353" spans="2:9" s="13" customFormat="1" hidden="1" x14ac:dyDescent="0.15">
      <c r="B5353" s="81">
        <v>112003</v>
      </c>
      <c r="C5353" s="82" t="s">
        <v>11</v>
      </c>
      <c r="D5353" s="83">
        <v>43740</v>
      </c>
      <c r="E5353" s="82" t="s">
        <v>417</v>
      </c>
      <c r="F5353" s="84"/>
      <c r="G5353" s="84">
        <v>-1100000</v>
      </c>
      <c r="H5353" s="18">
        <f t="shared" si="84"/>
        <v>-1100000</v>
      </c>
    </row>
    <row r="5354" spans="2:9" s="13" customFormat="1" hidden="1" x14ac:dyDescent="0.15">
      <c r="B5354" s="81">
        <v>142001</v>
      </c>
      <c r="C5354" s="82" t="s">
        <v>39</v>
      </c>
      <c r="D5354" s="83">
        <v>43740</v>
      </c>
      <c r="E5354" s="82" t="s">
        <v>2693</v>
      </c>
      <c r="F5354" s="84">
        <v>168500000</v>
      </c>
      <c r="G5354" s="84"/>
      <c r="H5354" s="18">
        <f t="shared" si="84"/>
        <v>168500000</v>
      </c>
    </row>
    <row r="5355" spans="2:9" s="13" customFormat="1" hidden="1" x14ac:dyDescent="0.15">
      <c r="B5355" s="81">
        <v>112003</v>
      </c>
      <c r="C5355" s="82" t="s">
        <v>11</v>
      </c>
      <c r="D5355" s="83">
        <v>43740</v>
      </c>
      <c r="E5355" s="82" t="s">
        <v>2693</v>
      </c>
      <c r="F5355" s="84"/>
      <c r="G5355" s="84">
        <v>-168500000</v>
      </c>
      <c r="H5355" s="18">
        <f t="shared" si="84"/>
        <v>-168500000</v>
      </c>
    </row>
    <row r="5356" spans="2:9" s="13" customFormat="1" hidden="1" x14ac:dyDescent="0.15">
      <c r="B5356" s="81">
        <v>112003</v>
      </c>
      <c r="C5356" s="82" t="s">
        <v>11</v>
      </c>
      <c r="D5356" s="83">
        <v>43741</v>
      </c>
      <c r="E5356" s="82" t="s">
        <v>2694</v>
      </c>
      <c r="F5356" s="84">
        <v>83296976</v>
      </c>
      <c r="G5356" s="84"/>
      <c r="H5356" s="18">
        <f t="shared" si="84"/>
        <v>83296976</v>
      </c>
    </row>
    <row r="5357" spans="2:9" s="13" customFormat="1" hidden="1" x14ac:dyDescent="0.15">
      <c r="B5357" s="81">
        <v>122006</v>
      </c>
      <c r="C5357" s="82" t="s">
        <v>2219</v>
      </c>
      <c r="D5357" s="83">
        <v>43741</v>
      </c>
      <c r="E5357" s="82" t="s">
        <v>2694</v>
      </c>
      <c r="F5357" s="84"/>
      <c r="G5357" s="84">
        <v>-83296976</v>
      </c>
      <c r="H5357" s="18">
        <f t="shared" si="84"/>
        <v>-83296976</v>
      </c>
    </row>
    <row r="5358" spans="2:9" s="13" customFormat="1" hidden="1" x14ac:dyDescent="0.15">
      <c r="B5358" s="81">
        <v>112003</v>
      </c>
      <c r="C5358" s="82" t="s">
        <v>11</v>
      </c>
      <c r="D5358" s="83">
        <v>43741</v>
      </c>
      <c r="E5358" s="82" t="s">
        <v>2695</v>
      </c>
      <c r="F5358" s="84">
        <v>500000000</v>
      </c>
      <c r="G5358" s="84"/>
      <c r="H5358" s="18">
        <f t="shared" si="84"/>
        <v>500000000</v>
      </c>
    </row>
    <row r="5359" spans="2:9" s="13" customFormat="1" hidden="1" x14ac:dyDescent="0.15">
      <c r="B5359" s="81">
        <v>112001</v>
      </c>
      <c r="C5359" s="82" t="s">
        <v>9</v>
      </c>
      <c r="D5359" s="83">
        <v>43741</v>
      </c>
      <c r="E5359" s="82" t="s">
        <v>2695</v>
      </c>
      <c r="F5359" s="84"/>
      <c r="G5359" s="84">
        <v>-500000000</v>
      </c>
      <c r="H5359" s="18">
        <f t="shared" si="84"/>
        <v>-500000000</v>
      </c>
    </row>
    <row r="5360" spans="2:9" s="13" customFormat="1" hidden="1" x14ac:dyDescent="0.15">
      <c r="B5360" s="81">
        <v>611013</v>
      </c>
      <c r="C5360" s="82" t="s">
        <v>152</v>
      </c>
      <c r="D5360" s="83">
        <v>43741</v>
      </c>
      <c r="E5360" s="82" t="s">
        <v>2696</v>
      </c>
      <c r="F5360" s="84">
        <v>2721500</v>
      </c>
      <c r="G5360" s="84"/>
      <c r="H5360" s="18">
        <f t="shared" si="84"/>
        <v>2721500</v>
      </c>
    </row>
    <row r="5361" spans="2:8" s="13" customFormat="1" hidden="1" x14ac:dyDescent="0.15">
      <c r="B5361" s="81">
        <v>112003</v>
      </c>
      <c r="C5361" s="82" t="s">
        <v>11</v>
      </c>
      <c r="D5361" s="83">
        <v>43741</v>
      </c>
      <c r="E5361" s="82" t="s">
        <v>2696</v>
      </c>
      <c r="F5361" s="84"/>
      <c r="G5361" s="84">
        <v>-2721500</v>
      </c>
      <c r="H5361" s="18">
        <f t="shared" si="84"/>
        <v>-2721500</v>
      </c>
    </row>
    <row r="5362" spans="2:8" s="13" customFormat="1" hidden="1" x14ac:dyDescent="0.15">
      <c r="B5362" s="81">
        <v>811013</v>
      </c>
      <c r="C5362" s="82" t="s">
        <v>152</v>
      </c>
      <c r="D5362" s="83">
        <v>43741</v>
      </c>
      <c r="E5362" s="82" t="s">
        <v>2697</v>
      </c>
      <c r="F5362" s="84">
        <v>1994967</v>
      </c>
      <c r="G5362" s="84"/>
      <c r="H5362" s="18">
        <f t="shared" si="84"/>
        <v>1994967</v>
      </c>
    </row>
    <row r="5363" spans="2:8" s="13" customFormat="1" hidden="1" x14ac:dyDescent="0.15">
      <c r="B5363" s="81">
        <v>112003</v>
      </c>
      <c r="C5363" s="82" t="s">
        <v>11</v>
      </c>
      <c r="D5363" s="83">
        <v>43741</v>
      </c>
      <c r="E5363" s="82" t="s">
        <v>2697</v>
      </c>
      <c r="F5363" s="84"/>
      <c r="G5363" s="84">
        <v>-1994967</v>
      </c>
      <c r="H5363" s="18">
        <f t="shared" si="84"/>
        <v>-1994967</v>
      </c>
    </row>
    <row r="5364" spans="2:8" s="13" customFormat="1" hidden="1" x14ac:dyDescent="0.15">
      <c r="B5364" s="81">
        <v>811035</v>
      </c>
      <c r="C5364" s="82" t="s">
        <v>194</v>
      </c>
      <c r="D5364" s="83">
        <v>43741</v>
      </c>
      <c r="E5364" s="82" t="s">
        <v>243</v>
      </c>
      <c r="F5364" s="84">
        <v>3500</v>
      </c>
      <c r="G5364" s="84"/>
      <c r="H5364" s="18">
        <f t="shared" si="84"/>
        <v>3500</v>
      </c>
    </row>
    <row r="5365" spans="2:8" s="13" customFormat="1" hidden="1" x14ac:dyDescent="0.15">
      <c r="B5365" s="81">
        <v>112003</v>
      </c>
      <c r="C5365" s="82" t="s">
        <v>11</v>
      </c>
      <c r="D5365" s="83">
        <v>43741</v>
      </c>
      <c r="E5365" s="82" t="s">
        <v>243</v>
      </c>
      <c r="F5365" s="84"/>
      <c r="G5365" s="84">
        <v>-3500</v>
      </c>
      <c r="H5365" s="18">
        <f t="shared" si="84"/>
        <v>-3500</v>
      </c>
    </row>
    <row r="5366" spans="2:8" s="13" customFormat="1" hidden="1" x14ac:dyDescent="0.15">
      <c r="B5366" s="81">
        <v>811010</v>
      </c>
      <c r="C5366" s="82" t="s">
        <v>149</v>
      </c>
      <c r="D5366" s="83">
        <v>43741</v>
      </c>
      <c r="E5366" s="82" t="s">
        <v>2698</v>
      </c>
      <c r="F5366" s="84">
        <v>3614500</v>
      </c>
      <c r="G5366" s="84"/>
      <c r="H5366" s="18">
        <f t="shared" si="84"/>
        <v>3614500</v>
      </c>
    </row>
    <row r="5367" spans="2:8" s="13" customFormat="1" hidden="1" x14ac:dyDescent="0.15">
      <c r="B5367" s="81">
        <v>112003</v>
      </c>
      <c r="C5367" s="82" t="s">
        <v>11</v>
      </c>
      <c r="D5367" s="83">
        <v>43741</v>
      </c>
      <c r="E5367" s="82" t="s">
        <v>2698</v>
      </c>
      <c r="F5367" s="84"/>
      <c r="G5367" s="84">
        <v>-3614500</v>
      </c>
      <c r="H5367" s="18">
        <f t="shared" si="84"/>
        <v>-3614500</v>
      </c>
    </row>
    <row r="5368" spans="2:8" s="13" customFormat="1" hidden="1" x14ac:dyDescent="0.15">
      <c r="B5368" s="81">
        <v>811010</v>
      </c>
      <c r="C5368" s="82" t="s">
        <v>149</v>
      </c>
      <c r="D5368" s="83">
        <v>43741</v>
      </c>
      <c r="E5368" s="82" t="s">
        <v>2699</v>
      </c>
      <c r="F5368" s="84">
        <v>2821746</v>
      </c>
      <c r="G5368" s="84"/>
      <c r="H5368" s="18">
        <f t="shared" si="84"/>
        <v>2821746</v>
      </c>
    </row>
    <row r="5369" spans="2:8" s="13" customFormat="1" hidden="1" x14ac:dyDescent="0.15">
      <c r="B5369" s="81">
        <v>112003</v>
      </c>
      <c r="C5369" s="82" t="s">
        <v>11</v>
      </c>
      <c r="D5369" s="83">
        <v>43741</v>
      </c>
      <c r="E5369" s="82" t="s">
        <v>2699</v>
      </c>
      <c r="F5369" s="84"/>
      <c r="G5369" s="84">
        <v>-2821746</v>
      </c>
      <c r="H5369" s="18">
        <f t="shared" si="84"/>
        <v>-2821746</v>
      </c>
    </row>
    <row r="5370" spans="2:8" s="13" customFormat="1" hidden="1" x14ac:dyDescent="0.15">
      <c r="B5370" s="81">
        <v>811024</v>
      </c>
      <c r="C5370" s="82" t="s">
        <v>162</v>
      </c>
      <c r="D5370" s="83">
        <v>43741</v>
      </c>
      <c r="E5370" s="82" t="s">
        <v>2700</v>
      </c>
      <c r="F5370" s="84">
        <v>3570700</v>
      </c>
      <c r="G5370" s="84"/>
      <c r="H5370" s="18">
        <f t="shared" si="84"/>
        <v>3570700</v>
      </c>
    </row>
    <row r="5371" spans="2:8" s="13" customFormat="1" hidden="1" x14ac:dyDescent="0.15">
      <c r="B5371" s="81">
        <v>112003</v>
      </c>
      <c r="C5371" s="82" t="s">
        <v>11</v>
      </c>
      <c r="D5371" s="83">
        <v>43741</v>
      </c>
      <c r="E5371" s="82" t="s">
        <v>2700</v>
      </c>
      <c r="F5371" s="84"/>
      <c r="G5371" s="84">
        <v>-3570700</v>
      </c>
      <c r="H5371" s="18">
        <f t="shared" si="84"/>
        <v>-3570700</v>
      </c>
    </row>
    <row r="5372" spans="2:8" s="13" customFormat="1" hidden="1" x14ac:dyDescent="0.15">
      <c r="B5372" s="81">
        <v>811035</v>
      </c>
      <c r="C5372" s="82" t="s">
        <v>194</v>
      </c>
      <c r="D5372" s="83">
        <v>43741</v>
      </c>
      <c r="E5372" s="82" t="s">
        <v>243</v>
      </c>
      <c r="F5372" s="84">
        <v>3500</v>
      </c>
      <c r="G5372" s="84"/>
      <c r="H5372" s="18">
        <f t="shared" si="84"/>
        <v>3500</v>
      </c>
    </row>
    <row r="5373" spans="2:8" s="13" customFormat="1" hidden="1" x14ac:dyDescent="0.15">
      <c r="B5373" s="81">
        <v>112003</v>
      </c>
      <c r="C5373" s="82" t="s">
        <v>11</v>
      </c>
      <c r="D5373" s="83">
        <v>43741</v>
      </c>
      <c r="E5373" s="82" t="s">
        <v>243</v>
      </c>
      <c r="F5373" s="84"/>
      <c r="G5373" s="84">
        <v>-3500</v>
      </c>
      <c r="H5373" s="18">
        <f t="shared" si="84"/>
        <v>-3500</v>
      </c>
    </row>
    <row r="5374" spans="2:8" s="13" customFormat="1" hidden="1" x14ac:dyDescent="0.15">
      <c r="B5374" s="81">
        <v>711034</v>
      </c>
      <c r="C5374" s="82" t="s">
        <v>183</v>
      </c>
      <c r="D5374" s="83">
        <v>43741</v>
      </c>
      <c r="E5374" s="82" t="s">
        <v>2701</v>
      </c>
      <c r="F5374" s="84">
        <v>1462000</v>
      </c>
      <c r="G5374" s="84"/>
      <c r="H5374" s="18">
        <f t="shared" si="84"/>
        <v>1462000</v>
      </c>
    </row>
    <row r="5375" spans="2:8" s="13" customFormat="1" hidden="1" x14ac:dyDescent="0.15">
      <c r="B5375" s="81">
        <v>112003</v>
      </c>
      <c r="C5375" s="82" t="s">
        <v>11</v>
      </c>
      <c r="D5375" s="83">
        <v>43741</v>
      </c>
      <c r="E5375" s="82" t="s">
        <v>2701</v>
      </c>
      <c r="F5375" s="84"/>
      <c r="G5375" s="84">
        <v>-1462000</v>
      </c>
      <c r="H5375" s="18">
        <f t="shared" si="84"/>
        <v>-1462000</v>
      </c>
    </row>
    <row r="5376" spans="2:8" s="13" customFormat="1" hidden="1" x14ac:dyDescent="0.15">
      <c r="B5376" s="81">
        <v>811024</v>
      </c>
      <c r="C5376" s="82" t="s">
        <v>162</v>
      </c>
      <c r="D5376" s="83">
        <v>43741</v>
      </c>
      <c r="E5376" s="82" t="s">
        <v>2700</v>
      </c>
      <c r="F5376" s="84">
        <v>2000000</v>
      </c>
      <c r="G5376" s="84"/>
      <c r="H5376" s="18">
        <f t="shared" si="84"/>
        <v>2000000</v>
      </c>
    </row>
    <row r="5377" spans="2:8" s="13" customFormat="1" hidden="1" x14ac:dyDescent="0.15">
      <c r="B5377" s="81">
        <v>112003</v>
      </c>
      <c r="C5377" s="82" t="s">
        <v>11</v>
      </c>
      <c r="D5377" s="83">
        <v>43741</v>
      </c>
      <c r="E5377" s="82" t="s">
        <v>2700</v>
      </c>
      <c r="F5377" s="84"/>
      <c r="G5377" s="84">
        <v>-2000000</v>
      </c>
      <c r="H5377" s="18">
        <f t="shared" si="84"/>
        <v>-2000000</v>
      </c>
    </row>
    <row r="5378" spans="2:8" s="13" customFormat="1" hidden="1" x14ac:dyDescent="0.15">
      <c r="B5378" s="81">
        <v>212026</v>
      </c>
      <c r="C5378" s="82" t="s">
        <v>2655</v>
      </c>
      <c r="D5378" s="83">
        <v>43741</v>
      </c>
      <c r="E5378" s="82" t="s">
        <v>2702</v>
      </c>
      <c r="F5378" s="84">
        <v>3410000</v>
      </c>
      <c r="G5378" s="84"/>
      <c r="H5378" s="18">
        <f t="shared" si="84"/>
        <v>3410000</v>
      </c>
    </row>
    <row r="5379" spans="2:8" s="13" customFormat="1" hidden="1" x14ac:dyDescent="0.15">
      <c r="B5379" s="81">
        <v>112003</v>
      </c>
      <c r="C5379" s="82" t="s">
        <v>11</v>
      </c>
      <c r="D5379" s="83">
        <v>43741</v>
      </c>
      <c r="E5379" s="82" t="s">
        <v>2702</v>
      </c>
      <c r="F5379" s="84"/>
      <c r="G5379" s="84">
        <v>-3410000</v>
      </c>
      <c r="H5379" s="18">
        <f t="shared" si="84"/>
        <v>-3410000</v>
      </c>
    </row>
    <row r="5380" spans="2:8" s="13" customFormat="1" hidden="1" x14ac:dyDescent="0.15">
      <c r="B5380" s="81">
        <v>212025</v>
      </c>
      <c r="C5380" s="82" t="s">
        <v>2654</v>
      </c>
      <c r="D5380" s="83">
        <v>43741</v>
      </c>
      <c r="E5380" s="82" t="s">
        <v>2703</v>
      </c>
      <c r="F5380" s="84">
        <v>41600000</v>
      </c>
      <c r="G5380" s="84"/>
      <c r="H5380" s="18">
        <f t="shared" si="84"/>
        <v>41600000</v>
      </c>
    </row>
    <row r="5381" spans="2:8" s="13" customFormat="1" hidden="1" x14ac:dyDescent="0.15">
      <c r="B5381" s="81">
        <v>112003</v>
      </c>
      <c r="C5381" s="82" t="s">
        <v>11</v>
      </c>
      <c r="D5381" s="83">
        <v>43741</v>
      </c>
      <c r="E5381" s="82" t="s">
        <v>2703</v>
      </c>
      <c r="F5381" s="84"/>
      <c r="G5381" s="84">
        <v>-41600000</v>
      </c>
      <c r="H5381" s="18">
        <f t="shared" si="84"/>
        <v>-41600000</v>
      </c>
    </row>
    <row r="5382" spans="2:8" s="13" customFormat="1" hidden="1" x14ac:dyDescent="0.15">
      <c r="B5382" s="81">
        <v>811020</v>
      </c>
      <c r="C5382" s="82" t="s">
        <v>178</v>
      </c>
      <c r="D5382" s="83">
        <v>43741</v>
      </c>
      <c r="E5382" s="82" t="s">
        <v>2704</v>
      </c>
      <c r="F5382" s="84">
        <v>510000</v>
      </c>
      <c r="G5382" s="84"/>
      <c r="H5382" s="18">
        <f t="shared" si="84"/>
        <v>510000</v>
      </c>
    </row>
    <row r="5383" spans="2:8" s="13" customFormat="1" hidden="1" x14ac:dyDescent="0.15">
      <c r="B5383" s="81">
        <v>112003</v>
      </c>
      <c r="C5383" s="82" t="s">
        <v>11</v>
      </c>
      <c r="D5383" s="83">
        <v>43741</v>
      </c>
      <c r="E5383" s="82" t="s">
        <v>2704</v>
      </c>
      <c r="F5383" s="84"/>
      <c r="G5383" s="84">
        <v>-510000</v>
      </c>
      <c r="H5383" s="18">
        <f t="shared" si="84"/>
        <v>-510000</v>
      </c>
    </row>
    <row r="5384" spans="2:8" s="13" customFormat="1" hidden="1" x14ac:dyDescent="0.15">
      <c r="B5384" s="81">
        <v>811020</v>
      </c>
      <c r="C5384" s="82" t="s">
        <v>178</v>
      </c>
      <c r="D5384" s="83">
        <v>43741</v>
      </c>
      <c r="E5384" s="82" t="s">
        <v>2704</v>
      </c>
      <c r="F5384" s="84">
        <v>510000</v>
      </c>
      <c r="G5384" s="84"/>
      <c r="H5384" s="18">
        <f t="shared" si="84"/>
        <v>510000</v>
      </c>
    </row>
    <row r="5385" spans="2:8" s="13" customFormat="1" hidden="1" x14ac:dyDescent="0.15">
      <c r="B5385" s="81">
        <v>112003</v>
      </c>
      <c r="C5385" s="82" t="s">
        <v>11</v>
      </c>
      <c r="D5385" s="83">
        <v>43741</v>
      </c>
      <c r="E5385" s="82" t="s">
        <v>2704</v>
      </c>
      <c r="F5385" s="84"/>
      <c r="G5385" s="84">
        <v>-510000</v>
      </c>
      <c r="H5385" s="18">
        <f t="shared" si="84"/>
        <v>-510000</v>
      </c>
    </row>
    <row r="5386" spans="2:8" s="13" customFormat="1" hidden="1" x14ac:dyDescent="0.15">
      <c r="B5386" s="81">
        <v>212020</v>
      </c>
      <c r="C5386" s="82" t="s">
        <v>2278</v>
      </c>
      <c r="D5386" s="83">
        <v>43741</v>
      </c>
      <c r="E5386" s="82" t="s">
        <v>2705</v>
      </c>
      <c r="F5386" s="84">
        <v>432067999</v>
      </c>
      <c r="G5386" s="84"/>
      <c r="H5386" s="18">
        <f t="shared" si="84"/>
        <v>432067999</v>
      </c>
    </row>
    <row r="5387" spans="2:8" s="13" customFormat="1" hidden="1" x14ac:dyDescent="0.15">
      <c r="B5387" s="81">
        <v>112003</v>
      </c>
      <c r="C5387" s="82" t="s">
        <v>11</v>
      </c>
      <c r="D5387" s="83">
        <v>43741</v>
      </c>
      <c r="E5387" s="82" t="s">
        <v>2705</v>
      </c>
      <c r="F5387" s="84"/>
      <c r="G5387" s="84">
        <v>-432067999</v>
      </c>
      <c r="H5387" s="18">
        <f t="shared" si="84"/>
        <v>-432067999</v>
      </c>
    </row>
    <row r="5388" spans="2:8" s="13" customFormat="1" hidden="1" x14ac:dyDescent="0.15">
      <c r="B5388" s="81">
        <v>212025</v>
      </c>
      <c r="C5388" s="82" t="s">
        <v>2654</v>
      </c>
      <c r="D5388" s="83">
        <v>43741</v>
      </c>
      <c r="E5388" s="82" t="s">
        <v>2706</v>
      </c>
      <c r="F5388" s="84">
        <v>12800000</v>
      </c>
      <c r="G5388" s="84"/>
      <c r="H5388" s="18">
        <f t="shared" si="84"/>
        <v>12800000</v>
      </c>
    </row>
    <row r="5389" spans="2:8" s="13" customFormat="1" hidden="1" x14ac:dyDescent="0.15">
      <c r="B5389" s="81">
        <v>112003</v>
      </c>
      <c r="C5389" s="82" t="s">
        <v>11</v>
      </c>
      <c r="D5389" s="83">
        <v>43741</v>
      </c>
      <c r="E5389" s="82" t="s">
        <v>2706</v>
      </c>
      <c r="F5389" s="84"/>
      <c r="G5389" s="84">
        <v>-12800000</v>
      </c>
      <c r="H5389" s="18">
        <f t="shared" si="84"/>
        <v>-12800000</v>
      </c>
    </row>
    <row r="5390" spans="2:8" s="13" customFormat="1" hidden="1" x14ac:dyDescent="0.15">
      <c r="B5390" s="81">
        <v>142001</v>
      </c>
      <c r="C5390" s="82" t="s">
        <v>39</v>
      </c>
      <c r="D5390" s="83">
        <v>43741</v>
      </c>
      <c r="E5390" s="82" t="s">
        <v>2707</v>
      </c>
      <c r="F5390" s="84">
        <v>300000</v>
      </c>
      <c r="G5390" s="84"/>
      <c r="H5390" s="18">
        <f t="shared" si="84"/>
        <v>300000</v>
      </c>
    </row>
    <row r="5391" spans="2:8" s="13" customFormat="1" hidden="1" x14ac:dyDescent="0.15">
      <c r="B5391" s="81">
        <v>112003</v>
      </c>
      <c r="C5391" s="82" t="s">
        <v>11</v>
      </c>
      <c r="D5391" s="83">
        <v>43741</v>
      </c>
      <c r="E5391" s="82" t="s">
        <v>2707</v>
      </c>
      <c r="F5391" s="84"/>
      <c r="G5391" s="84">
        <v>-300000</v>
      </c>
      <c r="H5391" s="18">
        <f t="shared" si="84"/>
        <v>-300000</v>
      </c>
    </row>
    <row r="5392" spans="2:8" s="13" customFormat="1" hidden="1" x14ac:dyDescent="0.15">
      <c r="B5392" s="81">
        <v>212002</v>
      </c>
      <c r="C5392" s="82" t="s">
        <v>2261</v>
      </c>
      <c r="D5392" s="83">
        <v>43741</v>
      </c>
      <c r="E5392" s="82" t="s">
        <v>2708</v>
      </c>
      <c r="F5392" s="84">
        <v>53289500</v>
      </c>
      <c r="G5392" s="84"/>
      <c r="H5392" s="18">
        <f t="shared" si="84"/>
        <v>53289500</v>
      </c>
    </row>
    <row r="5393" spans="2:8" s="13" customFormat="1" hidden="1" x14ac:dyDescent="0.15">
      <c r="B5393" s="81">
        <v>112003</v>
      </c>
      <c r="C5393" s="82" t="s">
        <v>11</v>
      </c>
      <c r="D5393" s="83">
        <v>43741</v>
      </c>
      <c r="E5393" s="82" t="s">
        <v>2708</v>
      </c>
      <c r="F5393" s="84"/>
      <c r="G5393" s="84">
        <v>-53289500</v>
      </c>
      <c r="H5393" s="18">
        <f t="shared" si="84"/>
        <v>-53289500</v>
      </c>
    </row>
    <row r="5394" spans="2:8" s="13" customFormat="1" hidden="1" x14ac:dyDescent="0.15">
      <c r="B5394" s="81">
        <v>811010</v>
      </c>
      <c r="C5394" s="82" t="s">
        <v>149</v>
      </c>
      <c r="D5394" s="83">
        <v>43741</v>
      </c>
      <c r="E5394" s="82" t="s">
        <v>2709</v>
      </c>
      <c r="F5394" s="84">
        <v>1660641</v>
      </c>
      <c r="G5394" s="84"/>
      <c r="H5394" s="18">
        <f t="shared" si="84"/>
        <v>1660641</v>
      </c>
    </row>
    <row r="5395" spans="2:8" s="13" customFormat="1" hidden="1" x14ac:dyDescent="0.15">
      <c r="B5395" s="81">
        <v>112003</v>
      </c>
      <c r="C5395" s="82" t="s">
        <v>11</v>
      </c>
      <c r="D5395" s="83">
        <v>43741</v>
      </c>
      <c r="E5395" s="82" t="s">
        <v>2709</v>
      </c>
      <c r="F5395" s="84"/>
      <c r="G5395" s="84">
        <v>-1660641</v>
      </c>
      <c r="H5395" s="18">
        <f t="shared" si="84"/>
        <v>-1660641</v>
      </c>
    </row>
    <row r="5396" spans="2:8" s="13" customFormat="1" hidden="1" x14ac:dyDescent="0.15">
      <c r="B5396" s="81">
        <v>811035</v>
      </c>
      <c r="C5396" s="82" t="s">
        <v>194</v>
      </c>
      <c r="D5396" s="83">
        <v>43741</v>
      </c>
      <c r="E5396" s="82" t="s">
        <v>243</v>
      </c>
      <c r="F5396" s="84">
        <v>3500</v>
      </c>
      <c r="G5396" s="84"/>
      <c r="H5396" s="18">
        <f t="shared" si="84"/>
        <v>3500</v>
      </c>
    </row>
    <row r="5397" spans="2:8" s="13" customFormat="1" hidden="1" x14ac:dyDescent="0.15">
      <c r="B5397" s="81">
        <v>112003</v>
      </c>
      <c r="C5397" s="82" t="s">
        <v>11</v>
      </c>
      <c r="D5397" s="83">
        <v>43741</v>
      </c>
      <c r="E5397" s="82" t="s">
        <v>243</v>
      </c>
      <c r="F5397" s="84"/>
      <c r="G5397" s="84">
        <v>-3500</v>
      </c>
      <c r="H5397" s="18">
        <f t="shared" si="84"/>
        <v>-3500</v>
      </c>
    </row>
    <row r="5398" spans="2:8" s="13" customFormat="1" hidden="1" x14ac:dyDescent="0.15">
      <c r="B5398" s="81">
        <v>212024</v>
      </c>
      <c r="C5398" s="82" t="s">
        <v>2653</v>
      </c>
      <c r="D5398" s="83">
        <v>43741</v>
      </c>
      <c r="E5398" s="82" t="s">
        <v>2710</v>
      </c>
      <c r="F5398" s="84">
        <v>5527326</v>
      </c>
      <c r="G5398" s="84"/>
      <c r="H5398" s="18">
        <f t="shared" si="84"/>
        <v>5527326</v>
      </c>
    </row>
    <row r="5399" spans="2:8" s="13" customFormat="1" hidden="1" x14ac:dyDescent="0.15">
      <c r="B5399" s="81">
        <v>112003</v>
      </c>
      <c r="C5399" s="82" t="s">
        <v>11</v>
      </c>
      <c r="D5399" s="83">
        <v>43741</v>
      </c>
      <c r="E5399" s="82" t="s">
        <v>2710</v>
      </c>
      <c r="F5399" s="84"/>
      <c r="G5399" s="84">
        <v>-5527326</v>
      </c>
      <c r="H5399" s="18">
        <f t="shared" si="84"/>
        <v>-5527326</v>
      </c>
    </row>
    <row r="5400" spans="2:8" s="13" customFormat="1" hidden="1" x14ac:dyDescent="0.15">
      <c r="B5400" s="81">
        <v>811035</v>
      </c>
      <c r="C5400" s="82" t="s">
        <v>194</v>
      </c>
      <c r="D5400" s="83">
        <v>43741</v>
      </c>
      <c r="E5400" s="82" t="s">
        <v>243</v>
      </c>
      <c r="F5400" s="84">
        <v>3500</v>
      </c>
      <c r="G5400" s="84"/>
      <c r="H5400" s="18">
        <f t="shared" si="84"/>
        <v>3500</v>
      </c>
    </row>
    <row r="5401" spans="2:8" s="13" customFormat="1" hidden="1" x14ac:dyDescent="0.15">
      <c r="B5401" s="81">
        <v>112003</v>
      </c>
      <c r="C5401" s="82" t="s">
        <v>11</v>
      </c>
      <c r="D5401" s="83">
        <v>43741</v>
      </c>
      <c r="E5401" s="82" t="s">
        <v>243</v>
      </c>
      <c r="F5401" s="84"/>
      <c r="G5401" s="84">
        <v>-3500</v>
      </c>
      <c r="H5401" s="18">
        <f t="shared" si="84"/>
        <v>-3500</v>
      </c>
    </row>
    <row r="5402" spans="2:8" s="13" customFormat="1" hidden="1" x14ac:dyDescent="0.15">
      <c r="B5402" s="81">
        <v>711001</v>
      </c>
      <c r="C5402" s="82" t="s">
        <v>175</v>
      </c>
      <c r="D5402" s="83">
        <v>43741</v>
      </c>
      <c r="E5402" s="82" t="s">
        <v>2711</v>
      </c>
      <c r="F5402" s="84">
        <v>8678750</v>
      </c>
      <c r="G5402" s="84"/>
      <c r="H5402" s="18">
        <f t="shared" si="84"/>
        <v>8678750</v>
      </c>
    </row>
    <row r="5403" spans="2:8" s="13" customFormat="1" hidden="1" x14ac:dyDescent="0.15">
      <c r="B5403" s="81">
        <v>112003</v>
      </c>
      <c r="C5403" s="82" t="s">
        <v>11</v>
      </c>
      <c r="D5403" s="83">
        <v>43741</v>
      </c>
      <c r="E5403" s="82" t="s">
        <v>2711</v>
      </c>
      <c r="F5403" s="84"/>
      <c r="G5403" s="84">
        <v>-8678750</v>
      </c>
      <c r="H5403" s="18">
        <f t="shared" si="84"/>
        <v>-8678750</v>
      </c>
    </row>
    <row r="5404" spans="2:8" s="13" customFormat="1" hidden="1" x14ac:dyDescent="0.15">
      <c r="B5404" s="81">
        <v>611034</v>
      </c>
      <c r="C5404" s="82" t="s">
        <v>172</v>
      </c>
      <c r="D5404" s="83">
        <v>43741</v>
      </c>
      <c r="E5404" s="82" t="s">
        <v>2712</v>
      </c>
      <c r="F5404" s="84">
        <v>1344700</v>
      </c>
      <c r="G5404" s="84"/>
      <c r="H5404" s="18">
        <f t="shared" si="84"/>
        <v>1344700</v>
      </c>
    </row>
    <row r="5405" spans="2:8" s="13" customFormat="1" hidden="1" x14ac:dyDescent="0.15">
      <c r="B5405" s="81">
        <v>112003</v>
      </c>
      <c r="C5405" s="82" t="s">
        <v>11</v>
      </c>
      <c r="D5405" s="83">
        <v>43741</v>
      </c>
      <c r="E5405" s="82" t="s">
        <v>2712</v>
      </c>
      <c r="F5405" s="84"/>
      <c r="G5405" s="84">
        <v>-1344700</v>
      </c>
      <c r="H5405" s="18">
        <f t="shared" si="84"/>
        <v>-1344700</v>
      </c>
    </row>
    <row r="5406" spans="2:8" s="13" customFormat="1" hidden="1" x14ac:dyDescent="0.15">
      <c r="B5406" s="81">
        <v>711034</v>
      </c>
      <c r="C5406" s="82" t="s">
        <v>183</v>
      </c>
      <c r="D5406" s="83">
        <v>43741</v>
      </c>
      <c r="E5406" s="82" t="s">
        <v>2713</v>
      </c>
      <c r="F5406" s="84">
        <v>1451000</v>
      </c>
      <c r="G5406" s="84"/>
      <c r="H5406" s="18">
        <f t="shared" si="84"/>
        <v>1451000</v>
      </c>
    </row>
    <row r="5407" spans="2:8" s="13" customFormat="1" hidden="1" x14ac:dyDescent="0.15">
      <c r="B5407" s="81">
        <v>112003</v>
      </c>
      <c r="C5407" s="82" t="s">
        <v>11</v>
      </c>
      <c r="D5407" s="83">
        <v>43741</v>
      </c>
      <c r="E5407" s="82" t="s">
        <v>2713</v>
      </c>
      <c r="F5407" s="84"/>
      <c r="G5407" s="84">
        <v>-1451000</v>
      </c>
      <c r="H5407" s="18">
        <f t="shared" si="84"/>
        <v>-1451000</v>
      </c>
    </row>
    <row r="5408" spans="2:8" s="13" customFormat="1" hidden="1" x14ac:dyDescent="0.15">
      <c r="B5408" s="81">
        <v>811012</v>
      </c>
      <c r="C5408" s="82" t="s">
        <v>151</v>
      </c>
      <c r="D5408" s="83">
        <v>43741</v>
      </c>
      <c r="E5408" s="82" t="s">
        <v>2714</v>
      </c>
      <c r="F5408" s="84">
        <v>5000000</v>
      </c>
      <c r="G5408" s="84"/>
      <c r="H5408" s="18">
        <f t="shared" si="84"/>
        <v>5000000</v>
      </c>
    </row>
    <row r="5409" spans="2:8" s="13" customFormat="1" hidden="1" x14ac:dyDescent="0.15">
      <c r="B5409" s="81">
        <v>112003</v>
      </c>
      <c r="C5409" s="82" t="s">
        <v>11</v>
      </c>
      <c r="D5409" s="83">
        <v>43741</v>
      </c>
      <c r="E5409" s="82" t="s">
        <v>2714</v>
      </c>
      <c r="F5409" s="84"/>
      <c r="G5409" s="84">
        <v>-5000000</v>
      </c>
      <c r="H5409" s="18">
        <f t="shared" si="84"/>
        <v>-5000000</v>
      </c>
    </row>
    <row r="5410" spans="2:8" s="13" customFormat="1" hidden="1" x14ac:dyDescent="0.15">
      <c r="B5410" s="81">
        <v>811010</v>
      </c>
      <c r="C5410" s="82" t="s">
        <v>149</v>
      </c>
      <c r="D5410" s="83">
        <v>43741</v>
      </c>
      <c r="E5410" s="82" t="s">
        <v>2715</v>
      </c>
      <c r="F5410" s="84">
        <v>1646500</v>
      </c>
      <c r="G5410" s="84"/>
      <c r="H5410" s="18">
        <f t="shared" ref="H5410:H5473" si="85">F5410+G5410</f>
        <v>1646500</v>
      </c>
    </row>
    <row r="5411" spans="2:8" s="13" customFormat="1" hidden="1" x14ac:dyDescent="0.15">
      <c r="B5411" s="81">
        <v>112003</v>
      </c>
      <c r="C5411" s="82" t="s">
        <v>11</v>
      </c>
      <c r="D5411" s="83">
        <v>43741</v>
      </c>
      <c r="E5411" s="82" t="s">
        <v>2715</v>
      </c>
      <c r="F5411" s="84"/>
      <c r="G5411" s="84">
        <v>-1646500</v>
      </c>
      <c r="H5411" s="18">
        <f t="shared" si="85"/>
        <v>-1646500</v>
      </c>
    </row>
    <row r="5412" spans="2:8" s="13" customFormat="1" hidden="1" x14ac:dyDescent="0.15">
      <c r="B5412" s="81">
        <v>811024</v>
      </c>
      <c r="C5412" s="82" t="s">
        <v>162</v>
      </c>
      <c r="D5412" s="83">
        <v>43741</v>
      </c>
      <c r="E5412" s="82" t="s">
        <v>2700</v>
      </c>
      <c r="F5412" s="84">
        <v>1464000</v>
      </c>
      <c r="G5412" s="84"/>
      <c r="H5412" s="18">
        <f t="shared" si="85"/>
        <v>1464000</v>
      </c>
    </row>
    <row r="5413" spans="2:8" s="13" customFormat="1" hidden="1" x14ac:dyDescent="0.15">
      <c r="B5413" s="81">
        <v>112003</v>
      </c>
      <c r="C5413" s="82" t="s">
        <v>11</v>
      </c>
      <c r="D5413" s="83">
        <v>43741</v>
      </c>
      <c r="E5413" s="82" t="s">
        <v>2700</v>
      </c>
      <c r="F5413" s="84"/>
      <c r="G5413" s="84">
        <v>-1464000</v>
      </c>
      <c r="H5413" s="18">
        <f t="shared" si="85"/>
        <v>-1464000</v>
      </c>
    </row>
    <row r="5414" spans="2:8" s="13" customFormat="1" hidden="1" x14ac:dyDescent="0.15">
      <c r="B5414" s="81">
        <v>811022</v>
      </c>
      <c r="C5414" s="82" t="s">
        <v>160</v>
      </c>
      <c r="D5414" s="83">
        <v>43741</v>
      </c>
      <c r="E5414" s="82" t="s">
        <v>2716</v>
      </c>
      <c r="F5414" s="84">
        <v>40000000</v>
      </c>
      <c r="G5414" s="84"/>
      <c r="H5414" s="18">
        <f t="shared" si="85"/>
        <v>40000000</v>
      </c>
    </row>
    <row r="5415" spans="2:8" s="13" customFormat="1" hidden="1" x14ac:dyDescent="0.15">
      <c r="B5415" s="81">
        <v>112003</v>
      </c>
      <c r="C5415" s="82" t="s">
        <v>11</v>
      </c>
      <c r="D5415" s="83">
        <v>43741</v>
      </c>
      <c r="E5415" s="82" t="s">
        <v>2716</v>
      </c>
      <c r="F5415" s="84"/>
      <c r="G5415" s="84">
        <v>-40000000</v>
      </c>
      <c r="H5415" s="18">
        <f t="shared" si="85"/>
        <v>-40000000</v>
      </c>
    </row>
    <row r="5416" spans="2:8" s="13" customFormat="1" hidden="1" x14ac:dyDescent="0.15">
      <c r="B5416" s="81">
        <v>711001</v>
      </c>
      <c r="C5416" s="82" t="s">
        <v>175</v>
      </c>
      <c r="D5416" s="83">
        <v>43741</v>
      </c>
      <c r="E5416" s="82" t="s">
        <v>2717</v>
      </c>
      <c r="F5416" s="84">
        <v>1100000</v>
      </c>
      <c r="G5416" s="84"/>
      <c r="H5416" s="18">
        <f t="shared" si="85"/>
        <v>1100000</v>
      </c>
    </row>
    <row r="5417" spans="2:8" s="13" customFormat="1" hidden="1" x14ac:dyDescent="0.15">
      <c r="B5417" s="81">
        <v>112003</v>
      </c>
      <c r="C5417" s="82" t="s">
        <v>11</v>
      </c>
      <c r="D5417" s="83">
        <v>43741</v>
      </c>
      <c r="E5417" s="82" t="s">
        <v>2717</v>
      </c>
      <c r="F5417" s="84"/>
      <c r="G5417" s="84">
        <v>-1100000</v>
      </c>
      <c r="H5417" s="18">
        <f t="shared" si="85"/>
        <v>-1100000</v>
      </c>
    </row>
    <row r="5418" spans="2:8" s="13" customFormat="1" hidden="1" x14ac:dyDescent="0.15">
      <c r="B5418" s="81">
        <v>112003</v>
      </c>
      <c r="C5418" s="82" t="s">
        <v>11</v>
      </c>
      <c r="D5418" s="83">
        <v>43742</v>
      </c>
      <c r="E5418" s="82" t="s">
        <v>2718</v>
      </c>
      <c r="F5418" s="84">
        <v>5076000</v>
      </c>
      <c r="G5418" s="84"/>
      <c r="H5418" s="18">
        <f t="shared" si="85"/>
        <v>5076000</v>
      </c>
    </row>
    <row r="5419" spans="2:8" s="13" customFormat="1" hidden="1" x14ac:dyDescent="0.15">
      <c r="B5419" s="81">
        <v>122022</v>
      </c>
      <c r="C5419" s="82" t="s">
        <v>2235</v>
      </c>
      <c r="D5419" s="83">
        <v>43742</v>
      </c>
      <c r="E5419" s="82" t="s">
        <v>2718</v>
      </c>
      <c r="F5419" s="84"/>
      <c r="G5419" s="84">
        <v>-5076000</v>
      </c>
      <c r="H5419" s="18">
        <f t="shared" si="85"/>
        <v>-5076000</v>
      </c>
    </row>
    <row r="5420" spans="2:8" s="13" customFormat="1" hidden="1" x14ac:dyDescent="0.15">
      <c r="B5420" s="81">
        <v>112003</v>
      </c>
      <c r="C5420" s="82" t="s">
        <v>11</v>
      </c>
      <c r="D5420" s="83">
        <v>43742</v>
      </c>
      <c r="E5420" s="82" t="s">
        <v>2719</v>
      </c>
      <c r="F5420" s="84">
        <v>5590000</v>
      </c>
      <c r="G5420" s="84"/>
      <c r="H5420" s="18">
        <f t="shared" si="85"/>
        <v>5590000</v>
      </c>
    </row>
    <row r="5421" spans="2:8" s="13" customFormat="1" hidden="1" x14ac:dyDescent="0.15">
      <c r="B5421" s="81">
        <v>122045</v>
      </c>
      <c r="C5421" s="82" t="s">
        <v>2639</v>
      </c>
      <c r="D5421" s="83">
        <v>43742</v>
      </c>
      <c r="E5421" s="82" t="s">
        <v>2719</v>
      </c>
      <c r="F5421" s="84"/>
      <c r="G5421" s="84">
        <v>-5590000</v>
      </c>
      <c r="H5421" s="18">
        <f t="shared" si="85"/>
        <v>-5590000</v>
      </c>
    </row>
    <row r="5422" spans="2:8" s="13" customFormat="1" hidden="1" x14ac:dyDescent="0.15">
      <c r="B5422" s="81">
        <v>711004</v>
      </c>
      <c r="C5422" s="82" t="s">
        <v>143</v>
      </c>
      <c r="D5422" s="83">
        <v>43742</v>
      </c>
      <c r="E5422" s="82" t="s">
        <v>1409</v>
      </c>
      <c r="F5422" s="84">
        <v>500000</v>
      </c>
      <c r="G5422" s="84"/>
      <c r="H5422" s="18">
        <f t="shared" si="85"/>
        <v>500000</v>
      </c>
    </row>
    <row r="5423" spans="2:8" s="13" customFormat="1" hidden="1" x14ac:dyDescent="0.15">
      <c r="B5423" s="81">
        <v>112003</v>
      </c>
      <c r="C5423" s="82" t="s">
        <v>11</v>
      </c>
      <c r="D5423" s="83">
        <v>43742</v>
      </c>
      <c r="E5423" s="82" t="s">
        <v>1409</v>
      </c>
      <c r="F5423" s="84"/>
      <c r="G5423" s="84">
        <v>-500000</v>
      </c>
      <c r="H5423" s="18">
        <f t="shared" si="85"/>
        <v>-500000</v>
      </c>
    </row>
    <row r="5424" spans="2:8" s="13" customFormat="1" hidden="1" x14ac:dyDescent="0.15">
      <c r="B5424" s="81">
        <v>711004</v>
      </c>
      <c r="C5424" s="82" t="s">
        <v>143</v>
      </c>
      <c r="D5424" s="83">
        <v>43742</v>
      </c>
      <c r="E5424" s="82" t="s">
        <v>1411</v>
      </c>
      <c r="F5424" s="84">
        <v>500000</v>
      </c>
      <c r="G5424" s="84"/>
      <c r="H5424" s="18">
        <f t="shared" si="85"/>
        <v>500000</v>
      </c>
    </row>
    <row r="5425" spans="2:8" s="13" customFormat="1" hidden="1" x14ac:dyDescent="0.15">
      <c r="B5425" s="81">
        <v>112003</v>
      </c>
      <c r="C5425" s="82" t="s">
        <v>11</v>
      </c>
      <c r="D5425" s="83">
        <v>43742</v>
      </c>
      <c r="E5425" s="82" t="s">
        <v>1411</v>
      </c>
      <c r="F5425" s="84"/>
      <c r="G5425" s="84">
        <v>-500000</v>
      </c>
      <c r="H5425" s="18">
        <f t="shared" si="85"/>
        <v>-500000</v>
      </c>
    </row>
    <row r="5426" spans="2:8" s="13" customFormat="1" hidden="1" x14ac:dyDescent="0.15">
      <c r="B5426" s="81">
        <v>711004</v>
      </c>
      <c r="C5426" s="82" t="s">
        <v>143</v>
      </c>
      <c r="D5426" s="83">
        <v>43742</v>
      </c>
      <c r="E5426" s="82" t="s">
        <v>1412</v>
      </c>
      <c r="F5426" s="84">
        <v>500000</v>
      </c>
      <c r="G5426" s="84"/>
      <c r="H5426" s="18">
        <f t="shared" si="85"/>
        <v>500000</v>
      </c>
    </row>
    <row r="5427" spans="2:8" s="13" customFormat="1" hidden="1" x14ac:dyDescent="0.15">
      <c r="B5427" s="81">
        <v>112003</v>
      </c>
      <c r="C5427" s="82" t="s">
        <v>11</v>
      </c>
      <c r="D5427" s="83">
        <v>43742</v>
      </c>
      <c r="E5427" s="82" t="s">
        <v>1412</v>
      </c>
      <c r="F5427" s="84"/>
      <c r="G5427" s="84">
        <v>-500000</v>
      </c>
      <c r="H5427" s="18">
        <f t="shared" si="85"/>
        <v>-500000</v>
      </c>
    </row>
    <row r="5428" spans="2:8" s="13" customFormat="1" hidden="1" x14ac:dyDescent="0.15">
      <c r="B5428" s="81">
        <v>711004</v>
      </c>
      <c r="C5428" s="82" t="s">
        <v>143</v>
      </c>
      <c r="D5428" s="83">
        <v>43742</v>
      </c>
      <c r="E5428" s="82" t="s">
        <v>1410</v>
      </c>
      <c r="F5428" s="84">
        <v>500000</v>
      </c>
      <c r="G5428" s="84"/>
      <c r="H5428" s="18">
        <f t="shared" si="85"/>
        <v>500000</v>
      </c>
    </row>
    <row r="5429" spans="2:8" s="13" customFormat="1" hidden="1" x14ac:dyDescent="0.15">
      <c r="B5429" s="81">
        <v>112003</v>
      </c>
      <c r="C5429" s="82" t="s">
        <v>11</v>
      </c>
      <c r="D5429" s="83">
        <v>43742</v>
      </c>
      <c r="E5429" s="82" t="s">
        <v>1410</v>
      </c>
      <c r="F5429" s="84"/>
      <c r="G5429" s="84">
        <v>-500000</v>
      </c>
      <c r="H5429" s="18">
        <f t="shared" si="85"/>
        <v>-500000</v>
      </c>
    </row>
    <row r="5430" spans="2:8" s="13" customFormat="1" hidden="1" x14ac:dyDescent="0.15">
      <c r="B5430" s="81">
        <v>711004</v>
      </c>
      <c r="C5430" s="82" t="s">
        <v>143</v>
      </c>
      <c r="D5430" s="83">
        <v>43742</v>
      </c>
      <c r="E5430" s="82" t="s">
        <v>2720</v>
      </c>
      <c r="F5430" s="84">
        <v>700000</v>
      </c>
      <c r="G5430" s="84"/>
      <c r="H5430" s="18">
        <f t="shared" si="85"/>
        <v>700000</v>
      </c>
    </row>
    <row r="5431" spans="2:8" s="13" customFormat="1" hidden="1" x14ac:dyDescent="0.15">
      <c r="B5431" s="81">
        <v>112003</v>
      </c>
      <c r="C5431" s="82" t="s">
        <v>11</v>
      </c>
      <c r="D5431" s="83">
        <v>43742</v>
      </c>
      <c r="E5431" s="82" t="s">
        <v>2720</v>
      </c>
      <c r="F5431" s="84"/>
      <c r="G5431" s="84">
        <v>-700000</v>
      </c>
      <c r="H5431" s="18">
        <f t="shared" si="85"/>
        <v>-700000</v>
      </c>
    </row>
    <row r="5432" spans="2:8" s="13" customFormat="1" hidden="1" x14ac:dyDescent="0.15">
      <c r="B5432" s="81">
        <v>711004</v>
      </c>
      <c r="C5432" s="82" t="s">
        <v>143</v>
      </c>
      <c r="D5432" s="83">
        <v>43742</v>
      </c>
      <c r="E5432" s="82" t="s">
        <v>2721</v>
      </c>
      <c r="F5432" s="84">
        <v>300000</v>
      </c>
      <c r="G5432" s="84"/>
      <c r="H5432" s="18">
        <f t="shared" si="85"/>
        <v>300000</v>
      </c>
    </row>
    <row r="5433" spans="2:8" s="13" customFormat="1" hidden="1" x14ac:dyDescent="0.15">
      <c r="B5433" s="81">
        <v>112003</v>
      </c>
      <c r="C5433" s="82" t="s">
        <v>11</v>
      </c>
      <c r="D5433" s="83">
        <v>43742</v>
      </c>
      <c r="E5433" s="82" t="s">
        <v>2721</v>
      </c>
      <c r="F5433" s="84"/>
      <c r="G5433" s="84">
        <v>-300000</v>
      </c>
      <c r="H5433" s="18">
        <f t="shared" si="85"/>
        <v>-300000</v>
      </c>
    </row>
    <row r="5434" spans="2:8" s="13" customFormat="1" hidden="1" x14ac:dyDescent="0.15">
      <c r="B5434" s="81">
        <v>112003</v>
      </c>
      <c r="C5434" s="82" t="s">
        <v>11</v>
      </c>
      <c r="D5434" s="83">
        <v>43742</v>
      </c>
      <c r="E5434" s="82" t="s">
        <v>2722</v>
      </c>
      <c r="F5434" s="84">
        <v>60350000</v>
      </c>
      <c r="G5434" s="84"/>
      <c r="H5434" s="18">
        <f t="shared" si="85"/>
        <v>60350000</v>
      </c>
    </row>
    <row r="5435" spans="2:8" s="13" customFormat="1" hidden="1" x14ac:dyDescent="0.15">
      <c r="B5435" s="81">
        <v>122044</v>
      </c>
      <c r="C5435" s="82" t="s">
        <v>2637</v>
      </c>
      <c r="D5435" s="83">
        <v>43742</v>
      </c>
      <c r="E5435" s="82" t="s">
        <v>2722</v>
      </c>
      <c r="F5435" s="84"/>
      <c r="G5435" s="84">
        <v>-60350000</v>
      </c>
      <c r="H5435" s="18">
        <f t="shared" si="85"/>
        <v>-60350000</v>
      </c>
    </row>
    <row r="5436" spans="2:8" s="13" customFormat="1" hidden="1" x14ac:dyDescent="0.15">
      <c r="B5436" s="81">
        <v>811010</v>
      </c>
      <c r="C5436" s="82" t="s">
        <v>149</v>
      </c>
      <c r="D5436" s="83">
        <v>43745</v>
      </c>
      <c r="E5436" s="82" t="s">
        <v>417</v>
      </c>
      <c r="F5436" s="84">
        <v>2204500</v>
      </c>
      <c r="G5436" s="84"/>
      <c r="H5436" s="18">
        <f t="shared" si="85"/>
        <v>2204500</v>
      </c>
    </row>
    <row r="5437" spans="2:8" s="13" customFormat="1" hidden="1" x14ac:dyDescent="0.15">
      <c r="B5437" s="81">
        <v>811012</v>
      </c>
      <c r="C5437" s="82" t="s">
        <v>151</v>
      </c>
      <c r="D5437" s="83">
        <v>43745</v>
      </c>
      <c r="E5437" s="82" t="s">
        <v>417</v>
      </c>
      <c r="F5437" s="84">
        <v>1534000</v>
      </c>
      <c r="G5437" s="84"/>
      <c r="H5437" s="18">
        <f t="shared" si="85"/>
        <v>1534000</v>
      </c>
    </row>
    <row r="5438" spans="2:8" s="13" customFormat="1" hidden="1" x14ac:dyDescent="0.15">
      <c r="B5438" s="81">
        <v>811021</v>
      </c>
      <c r="C5438" s="82" t="s">
        <v>159</v>
      </c>
      <c r="D5438" s="83">
        <v>43745</v>
      </c>
      <c r="E5438" s="82" t="s">
        <v>417</v>
      </c>
      <c r="F5438" s="84">
        <v>304000</v>
      </c>
      <c r="G5438" s="84"/>
      <c r="H5438" s="18">
        <f t="shared" si="85"/>
        <v>304000</v>
      </c>
    </row>
    <row r="5439" spans="2:8" s="13" customFormat="1" hidden="1" x14ac:dyDescent="0.15">
      <c r="B5439" s="81">
        <v>711001</v>
      </c>
      <c r="C5439" s="82" t="s">
        <v>175</v>
      </c>
      <c r="D5439" s="83">
        <v>43745</v>
      </c>
      <c r="E5439" s="82" t="s">
        <v>417</v>
      </c>
      <c r="F5439" s="84">
        <v>450000</v>
      </c>
      <c r="G5439" s="84"/>
      <c r="H5439" s="18">
        <f t="shared" si="85"/>
        <v>450000</v>
      </c>
    </row>
    <row r="5440" spans="2:8" s="13" customFormat="1" hidden="1" x14ac:dyDescent="0.15">
      <c r="B5440" s="81">
        <v>811013</v>
      </c>
      <c r="C5440" s="82" t="s">
        <v>152</v>
      </c>
      <c r="D5440" s="83">
        <v>43745</v>
      </c>
      <c r="E5440" s="82" t="s">
        <v>417</v>
      </c>
      <c r="F5440" s="84">
        <v>536000</v>
      </c>
      <c r="G5440" s="84"/>
      <c r="H5440" s="18">
        <f t="shared" si="85"/>
        <v>536000</v>
      </c>
    </row>
    <row r="5441" spans="2:8" s="13" customFormat="1" hidden="1" x14ac:dyDescent="0.15">
      <c r="B5441" s="81">
        <v>811035</v>
      </c>
      <c r="C5441" s="82" t="s">
        <v>194</v>
      </c>
      <c r="D5441" s="83">
        <v>43745</v>
      </c>
      <c r="E5441" s="82" t="s">
        <v>417</v>
      </c>
      <c r="F5441" s="84">
        <v>7000</v>
      </c>
      <c r="G5441" s="84"/>
      <c r="H5441" s="18">
        <f t="shared" si="85"/>
        <v>7000</v>
      </c>
    </row>
    <row r="5442" spans="2:8" s="13" customFormat="1" hidden="1" x14ac:dyDescent="0.15">
      <c r="B5442" s="81">
        <v>112003</v>
      </c>
      <c r="C5442" s="82" t="s">
        <v>11</v>
      </c>
      <c r="D5442" s="83">
        <v>43745</v>
      </c>
      <c r="E5442" s="82" t="s">
        <v>417</v>
      </c>
      <c r="F5442" s="84"/>
      <c r="G5442" s="84">
        <v>-5035500</v>
      </c>
      <c r="H5442" s="18">
        <f t="shared" si="85"/>
        <v>-5035500</v>
      </c>
    </row>
    <row r="5443" spans="2:8" s="13" customFormat="1" hidden="1" x14ac:dyDescent="0.15">
      <c r="B5443" s="81">
        <v>811011</v>
      </c>
      <c r="C5443" s="82" t="s">
        <v>150</v>
      </c>
      <c r="D5443" s="83">
        <v>43745</v>
      </c>
      <c r="E5443" s="82" t="s">
        <v>150</v>
      </c>
      <c r="F5443" s="84">
        <v>38166000</v>
      </c>
      <c r="G5443" s="84"/>
      <c r="H5443" s="18">
        <f t="shared" si="85"/>
        <v>38166000</v>
      </c>
    </row>
    <row r="5444" spans="2:8" s="13" customFormat="1" hidden="1" x14ac:dyDescent="0.15">
      <c r="B5444" s="81">
        <v>112003</v>
      </c>
      <c r="C5444" s="82" t="s">
        <v>11</v>
      </c>
      <c r="D5444" s="83">
        <v>43745</v>
      </c>
      <c r="E5444" s="82" t="s">
        <v>150</v>
      </c>
      <c r="F5444" s="84"/>
      <c r="G5444" s="84">
        <v>-38166000</v>
      </c>
      <c r="H5444" s="18">
        <f t="shared" si="85"/>
        <v>-38166000</v>
      </c>
    </row>
    <row r="5445" spans="2:8" s="13" customFormat="1" hidden="1" x14ac:dyDescent="0.15">
      <c r="B5445" s="81">
        <v>711002</v>
      </c>
      <c r="C5445" s="82" t="s">
        <v>176</v>
      </c>
      <c r="D5445" s="83">
        <v>43745</v>
      </c>
      <c r="E5445" s="82" t="s">
        <v>2723</v>
      </c>
      <c r="F5445" s="84">
        <v>5280000</v>
      </c>
      <c r="G5445" s="84"/>
      <c r="H5445" s="18">
        <f t="shared" si="85"/>
        <v>5280000</v>
      </c>
    </row>
    <row r="5446" spans="2:8" s="13" customFormat="1" hidden="1" x14ac:dyDescent="0.15">
      <c r="B5446" s="81">
        <v>112003</v>
      </c>
      <c r="C5446" s="82" t="s">
        <v>11</v>
      </c>
      <c r="D5446" s="83">
        <v>43745</v>
      </c>
      <c r="E5446" s="82" t="s">
        <v>2723</v>
      </c>
      <c r="F5446" s="84"/>
      <c r="G5446" s="84">
        <v>-5280000</v>
      </c>
      <c r="H5446" s="18">
        <f t="shared" si="85"/>
        <v>-5280000</v>
      </c>
    </row>
    <row r="5447" spans="2:8" s="13" customFormat="1" hidden="1" x14ac:dyDescent="0.15">
      <c r="B5447" s="81">
        <v>112003</v>
      </c>
      <c r="C5447" s="82" t="s">
        <v>11</v>
      </c>
      <c r="D5447" s="83">
        <v>43745</v>
      </c>
      <c r="E5447" s="82" t="s">
        <v>2724</v>
      </c>
      <c r="F5447" s="84">
        <v>19140000</v>
      </c>
      <c r="G5447" s="84"/>
      <c r="H5447" s="18">
        <f t="shared" si="85"/>
        <v>19140000</v>
      </c>
    </row>
    <row r="5448" spans="2:8" s="13" customFormat="1" hidden="1" x14ac:dyDescent="0.15">
      <c r="B5448" s="81">
        <v>122004</v>
      </c>
      <c r="C5448" s="82" t="s">
        <v>2218</v>
      </c>
      <c r="D5448" s="83">
        <v>43745</v>
      </c>
      <c r="E5448" s="82" t="s">
        <v>2724</v>
      </c>
      <c r="F5448" s="84"/>
      <c r="G5448" s="84">
        <v>-19140000</v>
      </c>
      <c r="H5448" s="18">
        <f t="shared" si="85"/>
        <v>-19140000</v>
      </c>
    </row>
    <row r="5449" spans="2:8" s="13" customFormat="1" hidden="1" x14ac:dyDescent="0.15">
      <c r="B5449" s="81">
        <v>912006</v>
      </c>
      <c r="C5449" s="82" t="s">
        <v>207</v>
      </c>
      <c r="D5449" s="83">
        <v>43746</v>
      </c>
      <c r="E5449" s="82" t="s">
        <v>2725</v>
      </c>
      <c r="F5449" s="84">
        <v>1032431</v>
      </c>
      <c r="G5449" s="84"/>
      <c r="H5449" s="18">
        <f t="shared" si="85"/>
        <v>1032431</v>
      </c>
    </row>
    <row r="5450" spans="2:8" s="13" customFormat="1" hidden="1" x14ac:dyDescent="0.15">
      <c r="B5450" s="81">
        <v>112003</v>
      </c>
      <c r="C5450" s="82" t="s">
        <v>11</v>
      </c>
      <c r="D5450" s="83">
        <v>43746</v>
      </c>
      <c r="E5450" s="82" t="s">
        <v>2725</v>
      </c>
      <c r="F5450" s="84"/>
      <c r="G5450" s="84">
        <v>-1032431</v>
      </c>
      <c r="H5450" s="18">
        <f t="shared" si="85"/>
        <v>-1032431</v>
      </c>
    </row>
    <row r="5451" spans="2:8" s="13" customFormat="1" hidden="1" x14ac:dyDescent="0.15">
      <c r="B5451" s="81">
        <v>112003</v>
      </c>
      <c r="C5451" s="82" t="s">
        <v>11</v>
      </c>
      <c r="D5451" s="83">
        <v>43746</v>
      </c>
      <c r="E5451" s="82" t="s">
        <v>2726</v>
      </c>
      <c r="F5451" s="84">
        <v>25420003</v>
      </c>
      <c r="G5451" s="84"/>
      <c r="H5451" s="18">
        <f t="shared" si="85"/>
        <v>25420003</v>
      </c>
    </row>
    <row r="5452" spans="2:8" s="13" customFormat="1" hidden="1" x14ac:dyDescent="0.15">
      <c r="B5452" s="81">
        <v>122023</v>
      </c>
      <c r="C5452" s="82" t="s">
        <v>2236</v>
      </c>
      <c r="D5452" s="83">
        <v>43746</v>
      </c>
      <c r="E5452" s="82" t="s">
        <v>2726</v>
      </c>
      <c r="F5452" s="84"/>
      <c r="G5452" s="84">
        <v>-25420003</v>
      </c>
      <c r="H5452" s="18">
        <f t="shared" si="85"/>
        <v>-25420003</v>
      </c>
    </row>
    <row r="5453" spans="2:8" s="13" customFormat="1" hidden="1" x14ac:dyDescent="0.15">
      <c r="B5453" s="81">
        <v>611008</v>
      </c>
      <c r="C5453" s="82" t="s">
        <v>147</v>
      </c>
      <c r="D5453" s="83">
        <v>43746</v>
      </c>
      <c r="E5453" s="82" t="s">
        <v>2727</v>
      </c>
      <c r="F5453" s="84">
        <v>4218666.666666667</v>
      </c>
      <c r="G5453" s="84"/>
      <c r="H5453" s="18">
        <f t="shared" si="85"/>
        <v>4218666.666666667</v>
      </c>
    </row>
    <row r="5454" spans="2:8" s="13" customFormat="1" hidden="1" x14ac:dyDescent="0.15">
      <c r="B5454" s="81">
        <v>711008</v>
      </c>
      <c r="C5454" s="82" t="s">
        <v>147</v>
      </c>
      <c r="D5454" s="83">
        <v>43746</v>
      </c>
      <c r="E5454" s="82" t="s">
        <v>2727</v>
      </c>
      <c r="F5454" s="84">
        <v>4218666.666666667</v>
      </c>
      <c r="G5454" s="84"/>
      <c r="H5454" s="18">
        <f t="shared" si="85"/>
        <v>4218666.666666667</v>
      </c>
    </row>
    <row r="5455" spans="2:8" s="13" customFormat="1" hidden="1" x14ac:dyDescent="0.15">
      <c r="B5455" s="81">
        <v>811008</v>
      </c>
      <c r="C5455" s="82" t="s">
        <v>147</v>
      </c>
      <c r="D5455" s="83">
        <v>43746</v>
      </c>
      <c r="E5455" s="82" t="s">
        <v>2727</v>
      </c>
      <c r="F5455" s="84">
        <v>4218666.666666667</v>
      </c>
      <c r="G5455" s="84"/>
      <c r="H5455" s="18">
        <f t="shared" si="85"/>
        <v>4218666.666666667</v>
      </c>
    </row>
    <row r="5456" spans="2:8" s="13" customFormat="1" hidden="1" x14ac:dyDescent="0.15">
      <c r="B5456" s="81">
        <v>112003</v>
      </c>
      <c r="C5456" s="82" t="s">
        <v>11</v>
      </c>
      <c r="D5456" s="83">
        <v>43746</v>
      </c>
      <c r="E5456" s="82" t="s">
        <v>2727</v>
      </c>
      <c r="F5456" s="84"/>
      <c r="G5456" s="84">
        <v>-12656000</v>
      </c>
      <c r="H5456" s="18">
        <f t="shared" si="85"/>
        <v>-12656000</v>
      </c>
    </row>
    <row r="5457" spans="2:8" s="13" customFormat="1" hidden="1" x14ac:dyDescent="0.15">
      <c r="B5457" s="81">
        <v>112003</v>
      </c>
      <c r="C5457" s="82" t="s">
        <v>11</v>
      </c>
      <c r="D5457" s="83">
        <v>43747</v>
      </c>
      <c r="E5457" s="82" t="s">
        <v>2728</v>
      </c>
      <c r="F5457" s="84">
        <v>500000</v>
      </c>
      <c r="G5457" s="84"/>
      <c r="H5457" s="18">
        <f t="shared" si="85"/>
        <v>500000</v>
      </c>
    </row>
    <row r="5458" spans="2:8" s="13" customFormat="1" hidden="1" x14ac:dyDescent="0.15">
      <c r="B5458" s="81">
        <v>711034</v>
      </c>
      <c r="C5458" s="82" t="s">
        <v>183</v>
      </c>
      <c r="D5458" s="83">
        <v>43747</v>
      </c>
      <c r="E5458" s="82" t="s">
        <v>2728</v>
      </c>
      <c r="F5458" s="84"/>
      <c r="G5458" s="84">
        <v>-500000</v>
      </c>
      <c r="H5458" s="18">
        <f t="shared" si="85"/>
        <v>-500000</v>
      </c>
    </row>
    <row r="5459" spans="2:8" s="13" customFormat="1" hidden="1" x14ac:dyDescent="0.15">
      <c r="B5459" s="81">
        <v>611034</v>
      </c>
      <c r="C5459" s="82" t="s">
        <v>172</v>
      </c>
      <c r="D5459" s="83">
        <v>43747</v>
      </c>
      <c r="E5459" s="82" t="s">
        <v>763</v>
      </c>
      <c r="F5459" s="84">
        <v>22047000</v>
      </c>
      <c r="G5459" s="84"/>
      <c r="H5459" s="18">
        <f t="shared" si="85"/>
        <v>22047000</v>
      </c>
    </row>
    <row r="5460" spans="2:8" s="13" customFormat="1" hidden="1" x14ac:dyDescent="0.15">
      <c r="B5460" s="81">
        <v>141005</v>
      </c>
      <c r="C5460" s="82" t="s">
        <v>36</v>
      </c>
      <c r="D5460" s="83">
        <v>43747</v>
      </c>
      <c r="E5460" s="82" t="s">
        <v>763</v>
      </c>
      <c r="F5460" s="84">
        <v>46298000</v>
      </c>
      <c r="G5460" s="84"/>
      <c r="H5460" s="18">
        <f t="shared" si="85"/>
        <v>46298000</v>
      </c>
    </row>
    <row r="5461" spans="2:8" s="13" customFormat="1" hidden="1" x14ac:dyDescent="0.15">
      <c r="B5461" s="81">
        <v>141002</v>
      </c>
      <c r="C5461" s="82" t="s">
        <v>33</v>
      </c>
      <c r="D5461" s="83">
        <v>43747</v>
      </c>
      <c r="E5461" s="82" t="s">
        <v>763</v>
      </c>
      <c r="F5461" s="84">
        <v>11575000</v>
      </c>
      <c r="G5461" s="84"/>
      <c r="H5461" s="18">
        <f t="shared" si="85"/>
        <v>11575000</v>
      </c>
    </row>
    <row r="5462" spans="2:8" s="13" customFormat="1" hidden="1" x14ac:dyDescent="0.15">
      <c r="B5462" s="81">
        <v>112003</v>
      </c>
      <c r="C5462" s="82" t="s">
        <v>11</v>
      </c>
      <c r="D5462" s="83">
        <v>43747</v>
      </c>
      <c r="E5462" s="82" t="s">
        <v>763</v>
      </c>
      <c r="F5462" s="84"/>
      <c r="G5462" s="84">
        <v>-79920000</v>
      </c>
      <c r="H5462" s="18">
        <f t="shared" si="85"/>
        <v>-79920000</v>
      </c>
    </row>
    <row r="5463" spans="2:8" s="13" customFormat="1" hidden="1" x14ac:dyDescent="0.15">
      <c r="B5463" s="81">
        <v>112003</v>
      </c>
      <c r="C5463" s="82" t="s">
        <v>11</v>
      </c>
      <c r="D5463" s="83">
        <v>43747</v>
      </c>
      <c r="E5463" s="82" t="s">
        <v>1022</v>
      </c>
      <c r="F5463" s="84">
        <v>1000000000</v>
      </c>
      <c r="G5463" s="84"/>
      <c r="H5463" s="18">
        <f t="shared" si="85"/>
        <v>1000000000</v>
      </c>
    </row>
    <row r="5464" spans="2:8" s="13" customFormat="1" hidden="1" x14ac:dyDescent="0.15">
      <c r="B5464" s="81">
        <v>112001</v>
      </c>
      <c r="C5464" s="82" t="s">
        <v>9</v>
      </c>
      <c r="D5464" s="83">
        <v>43747</v>
      </c>
      <c r="E5464" s="82" t="s">
        <v>1022</v>
      </c>
      <c r="F5464" s="84"/>
      <c r="G5464" s="84">
        <v>-1000000000</v>
      </c>
      <c r="H5464" s="18">
        <f t="shared" si="85"/>
        <v>-1000000000</v>
      </c>
    </row>
    <row r="5465" spans="2:8" s="13" customFormat="1" hidden="1" x14ac:dyDescent="0.15">
      <c r="B5465" s="81">
        <v>143001</v>
      </c>
      <c r="C5465" s="82" t="s">
        <v>941</v>
      </c>
      <c r="D5465" s="83">
        <v>43747</v>
      </c>
      <c r="E5465" s="82" t="s">
        <v>2729</v>
      </c>
      <c r="F5465" s="84">
        <v>10000000</v>
      </c>
      <c r="G5465" s="84"/>
      <c r="H5465" s="18">
        <f t="shared" si="85"/>
        <v>10000000</v>
      </c>
    </row>
    <row r="5466" spans="2:8" s="13" customFormat="1" hidden="1" x14ac:dyDescent="0.15">
      <c r="B5466" s="81">
        <v>112003</v>
      </c>
      <c r="C5466" s="82" t="s">
        <v>11</v>
      </c>
      <c r="D5466" s="83">
        <v>43747</v>
      </c>
      <c r="E5466" s="82" t="s">
        <v>2729</v>
      </c>
      <c r="F5466" s="84"/>
      <c r="G5466" s="84">
        <v>-10000000</v>
      </c>
      <c r="H5466" s="18">
        <f t="shared" si="85"/>
        <v>-10000000</v>
      </c>
    </row>
    <row r="5467" spans="2:8" s="13" customFormat="1" hidden="1" x14ac:dyDescent="0.15">
      <c r="B5467" s="86">
        <v>142001</v>
      </c>
      <c r="C5467" s="87" t="s">
        <v>39</v>
      </c>
      <c r="D5467" s="83">
        <v>43748</v>
      </c>
      <c r="E5467" s="82" t="s">
        <v>2730</v>
      </c>
      <c r="F5467" s="84">
        <v>163504691</v>
      </c>
      <c r="G5467" s="84"/>
      <c r="H5467" s="18">
        <f t="shared" si="85"/>
        <v>163504691</v>
      </c>
    </row>
    <row r="5468" spans="2:8" s="13" customFormat="1" hidden="1" x14ac:dyDescent="0.15">
      <c r="B5468" s="81">
        <v>142001</v>
      </c>
      <c r="C5468" s="82" t="s">
        <v>39</v>
      </c>
      <c r="D5468" s="83">
        <v>43748</v>
      </c>
      <c r="E5468" s="82" t="s">
        <v>2730</v>
      </c>
      <c r="F5468" s="84">
        <v>127191069</v>
      </c>
      <c r="G5468" s="84"/>
      <c r="H5468" s="18">
        <f t="shared" si="85"/>
        <v>127191069</v>
      </c>
    </row>
    <row r="5469" spans="2:8" s="13" customFormat="1" hidden="1" x14ac:dyDescent="0.15">
      <c r="B5469" s="81">
        <v>112003</v>
      </c>
      <c r="C5469" s="82" t="s">
        <v>11</v>
      </c>
      <c r="D5469" s="83">
        <v>43748</v>
      </c>
      <c r="E5469" s="82" t="s">
        <v>2730</v>
      </c>
      <c r="F5469" s="84"/>
      <c r="G5469" s="84">
        <v>-290695760</v>
      </c>
      <c r="H5469" s="18">
        <f t="shared" si="85"/>
        <v>-290695760</v>
      </c>
    </row>
    <row r="5470" spans="2:8" s="13" customFormat="1" hidden="1" x14ac:dyDescent="0.15">
      <c r="B5470" s="81">
        <v>212029</v>
      </c>
      <c r="C5470" s="82" t="s">
        <v>2658</v>
      </c>
      <c r="D5470" s="83">
        <v>43748</v>
      </c>
      <c r="E5470" s="82" t="s">
        <v>2732</v>
      </c>
      <c r="F5470" s="84">
        <v>541200000</v>
      </c>
      <c r="G5470" s="84"/>
      <c r="H5470" s="18">
        <f t="shared" si="85"/>
        <v>541200000</v>
      </c>
    </row>
    <row r="5471" spans="2:8" s="13" customFormat="1" hidden="1" x14ac:dyDescent="0.15">
      <c r="B5471" s="81">
        <v>112003</v>
      </c>
      <c r="C5471" s="82" t="s">
        <v>11</v>
      </c>
      <c r="D5471" s="83">
        <v>43748</v>
      </c>
      <c r="E5471" s="82" t="s">
        <v>2732</v>
      </c>
      <c r="F5471" s="84"/>
      <c r="G5471" s="84">
        <v>-541200000</v>
      </c>
      <c r="H5471" s="18">
        <f t="shared" si="85"/>
        <v>-541200000</v>
      </c>
    </row>
    <row r="5472" spans="2:8" s="13" customFormat="1" hidden="1" x14ac:dyDescent="0.15">
      <c r="B5472" s="81">
        <v>811035</v>
      </c>
      <c r="C5472" s="82" t="s">
        <v>194</v>
      </c>
      <c r="D5472" s="83">
        <v>43748</v>
      </c>
      <c r="E5472" s="82" t="s">
        <v>243</v>
      </c>
      <c r="F5472" s="84">
        <v>3500</v>
      </c>
      <c r="G5472" s="84"/>
      <c r="H5472" s="18">
        <f t="shared" si="85"/>
        <v>3500</v>
      </c>
    </row>
    <row r="5473" spans="2:8" s="13" customFormat="1" hidden="1" x14ac:dyDescent="0.15">
      <c r="B5473" s="81">
        <v>112003</v>
      </c>
      <c r="C5473" s="82" t="s">
        <v>11</v>
      </c>
      <c r="D5473" s="83">
        <v>43748</v>
      </c>
      <c r="E5473" s="82" t="s">
        <v>243</v>
      </c>
      <c r="F5473" s="84"/>
      <c r="G5473" s="84">
        <v>-3500</v>
      </c>
      <c r="H5473" s="18">
        <f t="shared" si="85"/>
        <v>-3500</v>
      </c>
    </row>
    <row r="5474" spans="2:8" s="13" customFormat="1" hidden="1" x14ac:dyDescent="0.15">
      <c r="B5474" s="81">
        <v>611014</v>
      </c>
      <c r="C5474" s="82" t="s">
        <v>153</v>
      </c>
      <c r="D5474" s="83">
        <v>43748</v>
      </c>
      <c r="E5474" s="82" t="s">
        <v>2733</v>
      </c>
      <c r="F5474" s="84">
        <v>2132551</v>
      </c>
      <c r="G5474" s="84"/>
      <c r="H5474" s="18">
        <f t="shared" ref="H5474:H5537" si="86">F5474+G5474</f>
        <v>2132551</v>
      </c>
    </row>
    <row r="5475" spans="2:8" s="13" customFormat="1" hidden="1" x14ac:dyDescent="0.15">
      <c r="B5475" s="81">
        <v>112003</v>
      </c>
      <c r="C5475" s="82" t="s">
        <v>11</v>
      </c>
      <c r="D5475" s="83">
        <v>43748</v>
      </c>
      <c r="E5475" s="82" t="s">
        <v>2733</v>
      </c>
      <c r="F5475" s="84"/>
      <c r="G5475" s="84">
        <v>-2132551</v>
      </c>
      <c r="H5475" s="18">
        <f t="shared" si="86"/>
        <v>-2132551</v>
      </c>
    </row>
    <row r="5476" spans="2:8" s="13" customFormat="1" hidden="1" x14ac:dyDescent="0.15">
      <c r="B5476" s="81">
        <v>711011</v>
      </c>
      <c r="C5476" s="82" t="s">
        <v>150</v>
      </c>
      <c r="D5476" s="83">
        <v>43748</v>
      </c>
      <c r="E5476" s="82" t="s">
        <v>2734</v>
      </c>
      <c r="F5476" s="84">
        <v>3792063</v>
      </c>
      <c r="G5476" s="84"/>
      <c r="H5476" s="18">
        <f t="shared" si="86"/>
        <v>3792063</v>
      </c>
    </row>
    <row r="5477" spans="2:8" s="13" customFormat="1" hidden="1" x14ac:dyDescent="0.15">
      <c r="B5477" s="81">
        <v>112003</v>
      </c>
      <c r="C5477" s="82" t="s">
        <v>11</v>
      </c>
      <c r="D5477" s="83">
        <v>43748</v>
      </c>
      <c r="E5477" s="82" t="s">
        <v>2734</v>
      </c>
      <c r="F5477" s="84"/>
      <c r="G5477" s="84">
        <v>-3792063</v>
      </c>
      <c r="H5477" s="18">
        <f t="shared" si="86"/>
        <v>-3792063</v>
      </c>
    </row>
    <row r="5478" spans="2:8" s="13" customFormat="1" hidden="1" x14ac:dyDescent="0.15">
      <c r="B5478" s="81">
        <v>811020</v>
      </c>
      <c r="C5478" s="82" t="s">
        <v>178</v>
      </c>
      <c r="D5478" s="83">
        <v>43748</v>
      </c>
      <c r="E5478" s="82" t="s">
        <v>2735</v>
      </c>
      <c r="F5478" s="84">
        <v>553000</v>
      </c>
      <c r="G5478" s="84"/>
      <c r="H5478" s="18">
        <f t="shared" si="86"/>
        <v>553000</v>
      </c>
    </row>
    <row r="5479" spans="2:8" s="13" customFormat="1" hidden="1" x14ac:dyDescent="0.15">
      <c r="B5479" s="81">
        <v>112003</v>
      </c>
      <c r="C5479" s="82" t="s">
        <v>11</v>
      </c>
      <c r="D5479" s="83">
        <v>43748</v>
      </c>
      <c r="E5479" s="82" t="s">
        <v>2735</v>
      </c>
      <c r="F5479" s="84"/>
      <c r="G5479" s="84">
        <v>-553000</v>
      </c>
      <c r="H5479" s="18">
        <f t="shared" si="86"/>
        <v>-553000</v>
      </c>
    </row>
    <row r="5480" spans="2:8" s="13" customFormat="1" hidden="1" x14ac:dyDescent="0.15">
      <c r="B5480" s="81">
        <v>711004</v>
      </c>
      <c r="C5480" s="82" t="s">
        <v>143</v>
      </c>
      <c r="D5480" s="83">
        <v>43748</v>
      </c>
      <c r="E5480" s="82" t="s">
        <v>1412</v>
      </c>
      <c r="F5480" s="84">
        <v>200000</v>
      </c>
      <c r="G5480" s="84"/>
      <c r="H5480" s="18">
        <f t="shared" si="86"/>
        <v>200000</v>
      </c>
    </row>
    <row r="5481" spans="2:8" s="13" customFormat="1" hidden="1" x14ac:dyDescent="0.15">
      <c r="B5481" s="81">
        <v>112003</v>
      </c>
      <c r="C5481" s="82" t="s">
        <v>11</v>
      </c>
      <c r="D5481" s="83">
        <v>43748</v>
      </c>
      <c r="E5481" s="82" t="s">
        <v>1412</v>
      </c>
      <c r="F5481" s="84"/>
      <c r="G5481" s="84">
        <v>-200000</v>
      </c>
      <c r="H5481" s="18">
        <f t="shared" si="86"/>
        <v>-200000</v>
      </c>
    </row>
    <row r="5482" spans="2:8" s="13" customFormat="1" hidden="1" x14ac:dyDescent="0.15">
      <c r="B5482" s="81">
        <v>611034</v>
      </c>
      <c r="C5482" s="82" t="s">
        <v>172</v>
      </c>
      <c r="D5482" s="83">
        <v>43748</v>
      </c>
      <c r="E5482" s="82" t="s">
        <v>2736</v>
      </c>
      <c r="F5482" s="84">
        <v>9313803</v>
      </c>
      <c r="G5482" s="84"/>
      <c r="H5482" s="18">
        <f t="shared" si="86"/>
        <v>9313803</v>
      </c>
    </row>
    <row r="5483" spans="2:8" s="13" customFormat="1" hidden="1" x14ac:dyDescent="0.15">
      <c r="B5483" s="81">
        <v>112003</v>
      </c>
      <c r="C5483" s="82" t="s">
        <v>11</v>
      </c>
      <c r="D5483" s="83">
        <v>43748</v>
      </c>
      <c r="E5483" s="82" t="s">
        <v>2736</v>
      </c>
      <c r="F5483" s="84"/>
      <c r="G5483" s="84">
        <v>-9313803</v>
      </c>
      <c r="H5483" s="18">
        <f t="shared" si="86"/>
        <v>-9313803</v>
      </c>
    </row>
    <row r="5484" spans="2:8" s="13" customFormat="1" hidden="1" x14ac:dyDescent="0.15">
      <c r="B5484" s="81">
        <v>611034</v>
      </c>
      <c r="C5484" s="82" t="s">
        <v>172</v>
      </c>
      <c r="D5484" s="83">
        <v>43748</v>
      </c>
      <c r="E5484" s="82" t="s">
        <v>2736</v>
      </c>
      <c r="F5484" s="84">
        <v>3200000</v>
      </c>
      <c r="G5484" s="84"/>
      <c r="H5484" s="18">
        <f t="shared" si="86"/>
        <v>3200000</v>
      </c>
    </row>
    <row r="5485" spans="2:8" s="13" customFormat="1" hidden="1" x14ac:dyDescent="0.15">
      <c r="B5485" s="81">
        <v>112003</v>
      </c>
      <c r="C5485" s="82" t="s">
        <v>11</v>
      </c>
      <c r="D5485" s="83">
        <v>43748</v>
      </c>
      <c r="E5485" s="82" t="s">
        <v>2736</v>
      </c>
      <c r="F5485" s="84"/>
      <c r="G5485" s="84">
        <v>-3200000</v>
      </c>
      <c r="H5485" s="18">
        <f t="shared" si="86"/>
        <v>-3200000</v>
      </c>
    </row>
    <row r="5486" spans="2:8" s="13" customFormat="1" hidden="1" x14ac:dyDescent="0.15">
      <c r="B5486" s="81">
        <v>611034</v>
      </c>
      <c r="C5486" s="82" t="s">
        <v>172</v>
      </c>
      <c r="D5486" s="83">
        <v>43748</v>
      </c>
      <c r="E5486" s="82" t="s">
        <v>2736</v>
      </c>
      <c r="F5486" s="84">
        <v>4000000</v>
      </c>
      <c r="G5486" s="84"/>
      <c r="H5486" s="18">
        <f t="shared" si="86"/>
        <v>4000000</v>
      </c>
    </row>
    <row r="5487" spans="2:8" s="13" customFormat="1" hidden="1" x14ac:dyDescent="0.15">
      <c r="B5487" s="81">
        <v>112003</v>
      </c>
      <c r="C5487" s="82" t="s">
        <v>11</v>
      </c>
      <c r="D5487" s="83">
        <v>43748</v>
      </c>
      <c r="E5487" s="82" t="s">
        <v>2736</v>
      </c>
      <c r="F5487" s="84"/>
      <c r="G5487" s="84">
        <v>-4000000</v>
      </c>
      <c r="H5487" s="18">
        <f t="shared" si="86"/>
        <v>-4000000</v>
      </c>
    </row>
    <row r="5488" spans="2:8" s="13" customFormat="1" hidden="1" x14ac:dyDescent="0.15">
      <c r="B5488" s="81">
        <v>213002</v>
      </c>
      <c r="C5488" s="82" t="s">
        <v>669</v>
      </c>
      <c r="D5488" s="83">
        <v>43748</v>
      </c>
      <c r="E5488" s="82" t="s">
        <v>2737</v>
      </c>
      <c r="F5488" s="84">
        <v>15875000</v>
      </c>
      <c r="G5488" s="84"/>
      <c r="H5488" s="18">
        <f t="shared" si="86"/>
        <v>15875000</v>
      </c>
    </row>
    <row r="5489" spans="2:8" s="13" customFormat="1" hidden="1" x14ac:dyDescent="0.15">
      <c r="B5489" s="81">
        <v>112003</v>
      </c>
      <c r="C5489" s="82" t="s">
        <v>11</v>
      </c>
      <c r="D5489" s="83">
        <v>43748</v>
      </c>
      <c r="E5489" s="82" t="s">
        <v>2737</v>
      </c>
      <c r="F5489" s="84"/>
      <c r="G5489" s="84">
        <v>-15875000</v>
      </c>
      <c r="H5489" s="18">
        <f t="shared" si="86"/>
        <v>-15875000</v>
      </c>
    </row>
    <row r="5490" spans="2:8" s="13" customFormat="1" hidden="1" x14ac:dyDescent="0.15">
      <c r="B5490" s="81">
        <v>711034</v>
      </c>
      <c r="C5490" s="82" t="s">
        <v>183</v>
      </c>
      <c r="D5490" s="83">
        <v>43748</v>
      </c>
      <c r="E5490" s="82" t="s">
        <v>2738</v>
      </c>
      <c r="F5490" s="84">
        <v>1342000</v>
      </c>
      <c r="G5490" s="84"/>
      <c r="H5490" s="18">
        <f t="shared" si="86"/>
        <v>1342000</v>
      </c>
    </row>
    <row r="5491" spans="2:8" s="13" customFormat="1" hidden="1" x14ac:dyDescent="0.15">
      <c r="B5491" s="81">
        <v>112003</v>
      </c>
      <c r="C5491" s="82" t="s">
        <v>11</v>
      </c>
      <c r="D5491" s="83">
        <v>43748</v>
      </c>
      <c r="E5491" s="82" t="s">
        <v>2738</v>
      </c>
      <c r="F5491" s="84"/>
      <c r="G5491" s="84">
        <v>-1342000</v>
      </c>
      <c r="H5491" s="18">
        <f t="shared" si="86"/>
        <v>-1342000</v>
      </c>
    </row>
    <row r="5492" spans="2:8" s="13" customFormat="1" hidden="1" x14ac:dyDescent="0.15">
      <c r="B5492" s="81">
        <v>711003</v>
      </c>
      <c r="C5492" s="82" t="s">
        <v>177</v>
      </c>
      <c r="D5492" s="83">
        <v>43748</v>
      </c>
      <c r="E5492" s="82" t="s">
        <v>2739</v>
      </c>
      <c r="F5492" s="84">
        <v>3480000</v>
      </c>
      <c r="G5492" s="84"/>
      <c r="H5492" s="18">
        <f t="shared" si="86"/>
        <v>3480000</v>
      </c>
    </row>
    <row r="5493" spans="2:8" s="13" customFormat="1" hidden="1" x14ac:dyDescent="0.15">
      <c r="B5493" s="81">
        <v>112003</v>
      </c>
      <c r="C5493" s="82" t="s">
        <v>11</v>
      </c>
      <c r="D5493" s="83">
        <v>43748</v>
      </c>
      <c r="E5493" s="82" t="s">
        <v>2739</v>
      </c>
      <c r="F5493" s="84"/>
      <c r="G5493" s="84">
        <v>-3480000</v>
      </c>
      <c r="H5493" s="18">
        <f t="shared" si="86"/>
        <v>-3480000</v>
      </c>
    </row>
    <row r="5494" spans="2:8" s="13" customFormat="1" hidden="1" x14ac:dyDescent="0.15">
      <c r="B5494" s="81">
        <v>711001</v>
      </c>
      <c r="C5494" s="82" t="s">
        <v>175</v>
      </c>
      <c r="D5494" s="83">
        <v>43748</v>
      </c>
      <c r="E5494" s="82" t="s">
        <v>2740</v>
      </c>
      <c r="F5494" s="84">
        <v>100000</v>
      </c>
      <c r="G5494" s="84"/>
      <c r="H5494" s="18">
        <f t="shared" si="86"/>
        <v>100000</v>
      </c>
    </row>
    <row r="5495" spans="2:8" s="13" customFormat="1" hidden="1" x14ac:dyDescent="0.15">
      <c r="B5495" s="81">
        <v>112003</v>
      </c>
      <c r="C5495" s="82" t="s">
        <v>11</v>
      </c>
      <c r="D5495" s="83">
        <v>43748</v>
      </c>
      <c r="E5495" s="82" t="s">
        <v>2740</v>
      </c>
      <c r="F5495" s="84"/>
      <c r="G5495" s="84">
        <v>-100000</v>
      </c>
      <c r="H5495" s="18">
        <f t="shared" si="86"/>
        <v>-100000</v>
      </c>
    </row>
    <row r="5496" spans="2:8" s="13" customFormat="1" hidden="1" x14ac:dyDescent="0.15">
      <c r="B5496" s="81">
        <v>811028</v>
      </c>
      <c r="C5496" s="82" t="s">
        <v>166</v>
      </c>
      <c r="D5496" s="83">
        <v>43748</v>
      </c>
      <c r="E5496" s="82" t="s">
        <v>610</v>
      </c>
      <c r="F5496" s="84">
        <v>8000000</v>
      </c>
      <c r="G5496" s="84"/>
      <c r="H5496" s="18">
        <f t="shared" si="86"/>
        <v>8000000</v>
      </c>
    </row>
    <row r="5497" spans="2:8" s="13" customFormat="1" hidden="1" x14ac:dyDescent="0.15">
      <c r="B5497" s="81">
        <v>112003</v>
      </c>
      <c r="C5497" s="82" t="s">
        <v>11</v>
      </c>
      <c r="D5497" s="83">
        <v>43748</v>
      </c>
      <c r="E5497" s="82" t="s">
        <v>610</v>
      </c>
      <c r="F5497" s="84"/>
      <c r="G5497" s="84">
        <v>-8000000</v>
      </c>
      <c r="H5497" s="18">
        <f t="shared" si="86"/>
        <v>-8000000</v>
      </c>
    </row>
    <row r="5498" spans="2:8" s="13" customFormat="1" hidden="1" x14ac:dyDescent="0.15">
      <c r="B5498" s="81">
        <v>142001</v>
      </c>
      <c r="C5498" s="82" t="s">
        <v>39</v>
      </c>
      <c r="D5498" s="83">
        <v>43748</v>
      </c>
      <c r="E5498" s="82" t="s">
        <v>2741</v>
      </c>
      <c r="F5498" s="84">
        <v>25000000</v>
      </c>
      <c r="G5498" s="84"/>
      <c r="H5498" s="18">
        <f t="shared" si="86"/>
        <v>25000000</v>
      </c>
    </row>
    <row r="5499" spans="2:8" s="13" customFormat="1" hidden="1" x14ac:dyDescent="0.15">
      <c r="B5499" s="81">
        <v>112003</v>
      </c>
      <c r="C5499" s="82" t="s">
        <v>11</v>
      </c>
      <c r="D5499" s="83">
        <v>43748</v>
      </c>
      <c r="E5499" s="82" t="s">
        <v>2741</v>
      </c>
      <c r="F5499" s="84"/>
      <c r="G5499" s="84">
        <v>-25000000</v>
      </c>
      <c r="H5499" s="18">
        <f t="shared" si="86"/>
        <v>-25000000</v>
      </c>
    </row>
    <row r="5500" spans="2:8" s="13" customFormat="1" hidden="1" x14ac:dyDescent="0.15">
      <c r="B5500" s="81">
        <v>811010</v>
      </c>
      <c r="C5500" s="82" t="s">
        <v>149</v>
      </c>
      <c r="D5500" s="83">
        <v>43748</v>
      </c>
      <c r="E5500" s="82" t="s">
        <v>2742</v>
      </c>
      <c r="F5500" s="84">
        <v>4764000</v>
      </c>
      <c r="G5500" s="84"/>
      <c r="H5500" s="18">
        <f t="shared" si="86"/>
        <v>4764000</v>
      </c>
    </row>
    <row r="5501" spans="2:8" s="13" customFormat="1" hidden="1" x14ac:dyDescent="0.15">
      <c r="B5501" s="81">
        <v>112003</v>
      </c>
      <c r="C5501" s="82" t="s">
        <v>11</v>
      </c>
      <c r="D5501" s="83">
        <v>43748</v>
      </c>
      <c r="E5501" s="82" t="s">
        <v>2742</v>
      </c>
      <c r="F5501" s="84"/>
      <c r="G5501" s="84">
        <v>-4764000</v>
      </c>
      <c r="H5501" s="18">
        <f t="shared" si="86"/>
        <v>-4764000</v>
      </c>
    </row>
    <row r="5502" spans="2:8" s="13" customFormat="1" hidden="1" x14ac:dyDescent="0.15">
      <c r="B5502" s="81">
        <v>141004</v>
      </c>
      <c r="C5502" s="82" t="s">
        <v>35</v>
      </c>
      <c r="D5502" s="83">
        <v>43748</v>
      </c>
      <c r="E5502" s="82" t="s">
        <v>2743</v>
      </c>
      <c r="F5502" s="84">
        <v>135131</v>
      </c>
      <c r="G5502" s="84"/>
      <c r="H5502" s="18">
        <f t="shared" si="86"/>
        <v>135131</v>
      </c>
    </row>
    <row r="5503" spans="2:8" s="13" customFormat="1" hidden="1" x14ac:dyDescent="0.15">
      <c r="B5503" s="81">
        <v>112003</v>
      </c>
      <c r="C5503" s="82" t="s">
        <v>11</v>
      </c>
      <c r="D5503" s="83">
        <v>43748</v>
      </c>
      <c r="E5503" s="82" t="s">
        <v>2743</v>
      </c>
      <c r="F5503" s="84"/>
      <c r="G5503" s="84">
        <v>-135131</v>
      </c>
      <c r="H5503" s="18">
        <f t="shared" si="86"/>
        <v>-135131</v>
      </c>
    </row>
    <row r="5504" spans="2:8" s="13" customFormat="1" hidden="1" x14ac:dyDescent="0.15">
      <c r="B5504" s="81">
        <v>611015</v>
      </c>
      <c r="C5504" s="82" t="s">
        <v>154</v>
      </c>
      <c r="D5504" s="83">
        <v>43748</v>
      </c>
      <c r="E5504" s="82" t="s">
        <v>747</v>
      </c>
      <c r="F5504" s="84">
        <v>322312</v>
      </c>
      <c r="G5504" s="84"/>
      <c r="H5504" s="18">
        <f t="shared" si="86"/>
        <v>322312</v>
      </c>
    </row>
    <row r="5505" spans="2:8" s="13" customFormat="1" hidden="1" x14ac:dyDescent="0.15">
      <c r="B5505" s="81">
        <v>112003</v>
      </c>
      <c r="C5505" s="82" t="s">
        <v>11</v>
      </c>
      <c r="D5505" s="83">
        <v>43748</v>
      </c>
      <c r="E5505" s="82" t="s">
        <v>747</v>
      </c>
      <c r="F5505" s="84"/>
      <c r="G5505" s="84">
        <v>-322312</v>
      </c>
      <c r="H5505" s="18">
        <f t="shared" si="86"/>
        <v>-322312</v>
      </c>
    </row>
    <row r="5506" spans="2:8" s="13" customFormat="1" hidden="1" x14ac:dyDescent="0.15">
      <c r="B5506" s="81">
        <v>811015</v>
      </c>
      <c r="C5506" s="82" t="s">
        <v>154</v>
      </c>
      <c r="D5506" s="83">
        <v>43748</v>
      </c>
      <c r="E5506" s="82" t="s">
        <v>2744</v>
      </c>
      <c r="F5506" s="84">
        <v>52000</v>
      </c>
      <c r="G5506" s="84"/>
      <c r="H5506" s="18">
        <f t="shared" si="86"/>
        <v>52000</v>
      </c>
    </row>
    <row r="5507" spans="2:8" s="13" customFormat="1" hidden="1" x14ac:dyDescent="0.15">
      <c r="B5507" s="81">
        <v>112003</v>
      </c>
      <c r="C5507" s="82" t="s">
        <v>11</v>
      </c>
      <c r="D5507" s="83">
        <v>43748</v>
      </c>
      <c r="E5507" s="82" t="s">
        <v>2744</v>
      </c>
      <c r="F5507" s="84"/>
      <c r="G5507" s="84">
        <v>-52000</v>
      </c>
      <c r="H5507" s="18">
        <f t="shared" si="86"/>
        <v>-52000</v>
      </c>
    </row>
    <row r="5508" spans="2:8" s="13" customFormat="1" hidden="1" x14ac:dyDescent="0.15">
      <c r="B5508" s="81">
        <v>811015</v>
      </c>
      <c r="C5508" s="82" t="s">
        <v>154</v>
      </c>
      <c r="D5508" s="83">
        <v>43748</v>
      </c>
      <c r="E5508" s="82" t="s">
        <v>2744</v>
      </c>
      <c r="F5508" s="84">
        <v>379500</v>
      </c>
      <c r="G5508" s="84"/>
      <c r="H5508" s="18">
        <f t="shared" si="86"/>
        <v>379500</v>
      </c>
    </row>
    <row r="5509" spans="2:8" s="13" customFormat="1" hidden="1" x14ac:dyDescent="0.15">
      <c r="B5509" s="81">
        <v>112003</v>
      </c>
      <c r="C5509" s="82" t="s">
        <v>11</v>
      </c>
      <c r="D5509" s="83">
        <v>43748</v>
      </c>
      <c r="E5509" s="82" t="s">
        <v>2744</v>
      </c>
      <c r="F5509" s="84"/>
      <c r="G5509" s="84">
        <v>-379500</v>
      </c>
      <c r="H5509" s="18">
        <f t="shared" si="86"/>
        <v>-379500</v>
      </c>
    </row>
    <row r="5510" spans="2:8" s="13" customFormat="1" hidden="1" x14ac:dyDescent="0.15">
      <c r="B5510" s="81">
        <v>811014</v>
      </c>
      <c r="C5510" s="82" t="s">
        <v>153</v>
      </c>
      <c r="D5510" s="83">
        <v>43748</v>
      </c>
      <c r="E5510" s="82" t="s">
        <v>897</v>
      </c>
      <c r="F5510" s="84">
        <v>4171887</v>
      </c>
      <c r="G5510" s="84"/>
      <c r="H5510" s="18">
        <f t="shared" si="86"/>
        <v>4171887</v>
      </c>
    </row>
    <row r="5511" spans="2:8" s="13" customFormat="1" hidden="1" x14ac:dyDescent="0.15">
      <c r="B5511" s="81">
        <v>112003</v>
      </c>
      <c r="C5511" s="82" t="s">
        <v>11</v>
      </c>
      <c r="D5511" s="83">
        <v>43748</v>
      </c>
      <c r="E5511" s="82" t="s">
        <v>897</v>
      </c>
      <c r="F5511" s="84"/>
      <c r="G5511" s="84">
        <v>-4171887</v>
      </c>
      <c r="H5511" s="18">
        <f t="shared" si="86"/>
        <v>-4171887</v>
      </c>
    </row>
    <row r="5512" spans="2:8" s="13" customFormat="1" hidden="1" x14ac:dyDescent="0.15">
      <c r="B5512" s="81">
        <v>811014</v>
      </c>
      <c r="C5512" s="82" t="s">
        <v>153</v>
      </c>
      <c r="D5512" s="83">
        <v>43748</v>
      </c>
      <c r="E5512" s="82" t="s">
        <v>2745</v>
      </c>
      <c r="F5512" s="84">
        <v>1637123</v>
      </c>
      <c r="G5512" s="84"/>
      <c r="H5512" s="18">
        <f t="shared" si="86"/>
        <v>1637123</v>
      </c>
    </row>
    <row r="5513" spans="2:8" s="13" customFormat="1" hidden="1" x14ac:dyDescent="0.15">
      <c r="B5513" s="81">
        <v>112003</v>
      </c>
      <c r="C5513" s="82" t="s">
        <v>11</v>
      </c>
      <c r="D5513" s="83">
        <v>43748</v>
      </c>
      <c r="E5513" s="82" t="s">
        <v>2745</v>
      </c>
      <c r="F5513" s="84"/>
      <c r="G5513" s="84">
        <v>-1637123</v>
      </c>
      <c r="H5513" s="18">
        <f t="shared" si="86"/>
        <v>-1637123</v>
      </c>
    </row>
    <row r="5514" spans="2:8" s="13" customFormat="1" hidden="1" x14ac:dyDescent="0.15">
      <c r="B5514" s="81">
        <v>811014</v>
      </c>
      <c r="C5514" s="82" t="s">
        <v>153</v>
      </c>
      <c r="D5514" s="83">
        <v>43748</v>
      </c>
      <c r="E5514" s="82" t="s">
        <v>897</v>
      </c>
      <c r="F5514" s="84">
        <v>545746</v>
      </c>
      <c r="G5514" s="84"/>
      <c r="H5514" s="18">
        <f t="shared" si="86"/>
        <v>545746</v>
      </c>
    </row>
    <row r="5515" spans="2:8" s="13" customFormat="1" hidden="1" x14ac:dyDescent="0.15">
      <c r="B5515" s="81">
        <v>112003</v>
      </c>
      <c r="C5515" s="82" t="s">
        <v>11</v>
      </c>
      <c r="D5515" s="83">
        <v>43748</v>
      </c>
      <c r="E5515" s="82" t="s">
        <v>897</v>
      </c>
      <c r="F5515" s="84"/>
      <c r="G5515" s="84">
        <v>-545746</v>
      </c>
      <c r="H5515" s="18">
        <f t="shared" si="86"/>
        <v>-545746</v>
      </c>
    </row>
    <row r="5516" spans="2:8" s="13" customFormat="1" hidden="1" x14ac:dyDescent="0.15">
      <c r="B5516" s="81">
        <v>811014</v>
      </c>
      <c r="C5516" s="82" t="s">
        <v>153</v>
      </c>
      <c r="D5516" s="83">
        <v>43748</v>
      </c>
      <c r="E5516" s="82" t="s">
        <v>897</v>
      </c>
      <c r="F5516" s="84">
        <v>382012</v>
      </c>
      <c r="G5516" s="84"/>
      <c r="H5516" s="18">
        <f t="shared" si="86"/>
        <v>382012</v>
      </c>
    </row>
    <row r="5517" spans="2:8" s="13" customFormat="1" hidden="1" x14ac:dyDescent="0.15">
      <c r="B5517" s="81">
        <v>112003</v>
      </c>
      <c r="C5517" s="82" t="s">
        <v>11</v>
      </c>
      <c r="D5517" s="83">
        <v>43748</v>
      </c>
      <c r="E5517" s="82" t="s">
        <v>897</v>
      </c>
      <c r="F5517" s="84"/>
      <c r="G5517" s="84">
        <v>-382012</v>
      </c>
      <c r="H5517" s="18">
        <f t="shared" si="86"/>
        <v>-382012</v>
      </c>
    </row>
    <row r="5518" spans="2:8" s="13" customFormat="1" hidden="1" x14ac:dyDescent="0.15">
      <c r="B5518" s="81">
        <v>811014</v>
      </c>
      <c r="C5518" s="82" t="s">
        <v>153</v>
      </c>
      <c r="D5518" s="83">
        <v>43748</v>
      </c>
      <c r="E5518" s="82" t="s">
        <v>753</v>
      </c>
      <c r="F5518" s="84">
        <v>24829</v>
      </c>
      <c r="G5518" s="84"/>
      <c r="H5518" s="18">
        <f t="shared" si="86"/>
        <v>24829</v>
      </c>
    </row>
    <row r="5519" spans="2:8" s="13" customFormat="1" hidden="1" x14ac:dyDescent="0.15">
      <c r="B5519" s="81">
        <v>112003</v>
      </c>
      <c r="C5519" s="82" t="s">
        <v>11</v>
      </c>
      <c r="D5519" s="83">
        <v>43748</v>
      </c>
      <c r="E5519" s="82" t="s">
        <v>753</v>
      </c>
      <c r="F5519" s="84"/>
      <c r="G5519" s="84">
        <v>-24829</v>
      </c>
      <c r="H5519" s="18">
        <f t="shared" si="86"/>
        <v>-24829</v>
      </c>
    </row>
    <row r="5520" spans="2:8" s="13" customFormat="1" hidden="1" x14ac:dyDescent="0.15">
      <c r="B5520" s="81">
        <v>811015</v>
      </c>
      <c r="C5520" s="82" t="s">
        <v>154</v>
      </c>
      <c r="D5520" s="83">
        <v>43748</v>
      </c>
      <c r="E5520" s="82" t="s">
        <v>2744</v>
      </c>
      <c r="F5520" s="84">
        <v>340224</v>
      </c>
      <c r="G5520" s="84"/>
      <c r="H5520" s="18">
        <f t="shared" si="86"/>
        <v>340224</v>
      </c>
    </row>
    <row r="5521" spans="2:8" s="13" customFormat="1" hidden="1" x14ac:dyDescent="0.15">
      <c r="B5521" s="81">
        <v>112003</v>
      </c>
      <c r="C5521" s="82" t="s">
        <v>11</v>
      </c>
      <c r="D5521" s="83">
        <v>43748</v>
      </c>
      <c r="E5521" s="82" t="s">
        <v>2744</v>
      </c>
      <c r="F5521" s="84"/>
      <c r="G5521" s="84">
        <v>-340224</v>
      </c>
      <c r="H5521" s="18">
        <f t="shared" si="86"/>
        <v>-340224</v>
      </c>
    </row>
    <row r="5522" spans="2:8" s="13" customFormat="1" hidden="1" x14ac:dyDescent="0.15">
      <c r="B5522" s="81">
        <v>811015</v>
      </c>
      <c r="C5522" s="82" t="s">
        <v>154</v>
      </c>
      <c r="D5522" s="83">
        <v>43748</v>
      </c>
      <c r="E5522" s="82" t="s">
        <v>2746</v>
      </c>
      <c r="F5522" s="84">
        <v>1428384</v>
      </c>
      <c r="G5522" s="84"/>
      <c r="H5522" s="18">
        <f t="shared" si="86"/>
        <v>1428384</v>
      </c>
    </row>
    <row r="5523" spans="2:8" s="13" customFormat="1" hidden="1" x14ac:dyDescent="0.15">
      <c r="B5523" s="81">
        <v>112003</v>
      </c>
      <c r="C5523" s="82" t="s">
        <v>11</v>
      </c>
      <c r="D5523" s="83">
        <v>43748</v>
      </c>
      <c r="E5523" s="82" t="s">
        <v>2746</v>
      </c>
      <c r="F5523" s="84"/>
      <c r="G5523" s="84">
        <v>-1428384</v>
      </c>
      <c r="H5523" s="18">
        <f t="shared" si="86"/>
        <v>-1428384</v>
      </c>
    </row>
    <row r="5524" spans="2:8" s="13" customFormat="1" hidden="1" x14ac:dyDescent="0.15">
      <c r="B5524" s="81">
        <v>811011</v>
      </c>
      <c r="C5524" s="82" t="s">
        <v>150</v>
      </c>
      <c r="D5524" s="83">
        <v>43748</v>
      </c>
      <c r="E5524" s="82" t="s">
        <v>2747</v>
      </c>
      <c r="F5524" s="84">
        <v>2080100</v>
      </c>
      <c r="G5524" s="84"/>
      <c r="H5524" s="18">
        <f t="shared" si="86"/>
        <v>2080100</v>
      </c>
    </row>
    <row r="5525" spans="2:8" s="13" customFormat="1" hidden="1" x14ac:dyDescent="0.15">
      <c r="B5525" s="81">
        <v>112003</v>
      </c>
      <c r="C5525" s="82" t="s">
        <v>11</v>
      </c>
      <c r="D5525" s="83">
        <v>43748</v>
      </c>
      <c r="E5525" s="82" t="s">
        <v>2747</v>
      </c>
      <c r="F5525" s="84"/>
      <c r="G5525" s="84">
        <v>-2080100</v>
      </c>
      <c r="H5525" s="18">
        <f t="shared" si="86"/>
        <v>-2080100</v>
      </c>
    </row>
    <row r="5526" spans="2:8" s="13" customFormat="1" hidden="1" x14ac:dyDescent="0.15">
      <c r="B5526" s="81">
        <v>811010</v>
      </c>
      <c r="C5526" s="82" t="s">
        <v>149</v>
      </c>
      <c r="D5526" s="83">
        <v>43748</v>
      </c>
      <c r="E5526" s="82" t="s">
        <v>2748</v>
      </c>
      <c r="F5526" s="84">
        <v>500000</v>
      </c>
      <c r="G5526" s="84"/>
      <c r="H5526" s="18">
        <f t="shared" si="86"/>
        <v>500000</v>
      </c>
    </row>
    <row r="5527" spans="2:8" s="13" customFormat="1" hidden="1" x14ac:dyDescent="0.15">
      <c r="B5527" s="81">
        <v>112003</v>
      </c>
      <c r="C5527" s="82" t="s">
        <v>11</v>
      </c>
      <c r="D5527" s="83">
        <v>43748</v>
      </c>
      <c r="E5527" s="82" t="s">
        <v>2748</v>
      </c>
      <c r="F5527" s="84"/>
      <c r="G5527" s="84">
        <v>-500000</v>
      </c>
      <c r="H5527" s="18">
        <f t="shared" si="86"/>
        <v>-500000</v>
      </c>
    </row>
    <row r="5528" spans="2:8" s="13" customFormat="1" hidden="1" x14ac:dyDescent="0.15">
      <c r="B5528" s="81">
        <v>811011</v>
      </c>
      <c r="C5528" s="82" t="s">
        <v>150</v>
      </c>
      <c r="D5528" s="83">
        <v>43748</v>
      </c>
      <c r="E5528" s="82" t="s">
        <v>2749</v>
      </c>
      <c r="F5528" s="84">
        <v>52445000</v>
      </c>
      <c r="G5528" s="84"/>
      <c r="H5528" s="18">
        <f t="shared" si="86"/>
        <v>52445000</v>
      </c>
    </row>
    <row r="5529" spans="2:8" s="13" customFormat="1" hidden="1" x14ac:dyDescent="0.15">
      <c r="B5529" s="81">
        <v>112003</v>
      </c>
      <c r="C5529" s="82" t="s">
        <v>11</v>
      </c>
      <c r="D5529" s="83">
        <v>43748</v>
      </c>
      <c r="E5529" s="82" t="s">
        <v>2749</v>
      </c>
      <c r="F5529" s="84"/>
      <c r="G5529" s="84">
        <v>-52445000</v>
      </c>
      <c r="H5529" s="18">
        <f t="shared" si="86"/>
        <v>-52445000</v>
      </c>
    </row>
    <row r="5530" spans="2:8" s="13" customFormat="1" hidden="1" x14ac:dyDescent="0.15">
      <c r="B5530" s="81">
        <v>811011</v>
      </c>
      <c r="C5530" s="82" t="s">
        <v>150</v>
      </c>
      <c r="D5530" s="83">
        <v>43748</v>
      </c>
      <c r="E5530" s="82" t="s">
        <v>150</v>
      </c>
      <c r="F5530" s="84">
        <v>13188652</v>
      </c>
      <c r="G5530" s="84"/>
      <c r="H5530" s="18">
        <f t="shared" si="86"/>
        <v>13188652</v>
      </c>
    </row>
    <row r="5531" spans="2:8" s="13" customFormat="1" hidden="1" x14ac:dyDescent="0.15">
      <c r="B5531" s="81">
        <v>112003</v>
      </c>
      <c r="C5531" s="82" t="s">
        <v>11</v>
      </c>
      <c r="D5531" s="83">
        <v>43748</v>
      </c>
      <c r="E5531" s="82" t="s">
        <v>150</v>
      </c>
      <c r="F5531" s="84"/>
      <c r="G5531" s="84">
        <v>-13188652</v>
      </c>
      <c r="H5531" s="18">
        <f t="shared" si="86"/>
        <v>-13188652</v>
      </c>
    </row>
    <row r="5532" spans="2:8" s="13" customFormat="1" hidden="1" x14ac:dyDescent="0.15">
      <c r="B5532" s="81">
        <v>711001</v>
      </c>
      <c r="C5532" s="82" t="s">
        <v>175</v>
      </c>
      <c r="D5532" s="83">
        <v>43748</v>
      </c>
      <c r="E5532" s="82" t="s">
        <v>2750</v>
      </c>
      <c r="F5532" s="84">
        <v>4475000</v>
      </c>
      <c r="G5532" s="84"/>
      <c r="H5532" s="18">
        <f t="shared" si="86"/>
        <v>4475000</v>
      </c>
    </row>
    <row r="5533" spans="2:8" s="13" customFormat="1" hidden="1" x14ac:dyDescent="0.15">
      <c r="B5533" s="81">
        <v>112003</v>
      </c>
      <c r="C5533" s="82" t="s">
        <v>11</v>
      </c>
      <c r="D5533" s="83">
        <v>43748</v>
      </c>
      <c r="E5533" s="82" t="s">
        <v>2750</v>
      </c>
      <c r="F5533" s="84"/>
      <c r="G5533" s="84">
        <v>-4475000</v>
      </c>
      <c r="H5533" s="18">
        <f t="shared" si="86"/>
        <v>-4475000</v>
      </c>
    </row>
    <row r="5534" spans="2:8" s="13" customFormat="1" hidden="1" x14ac:dyDescent="0.15">
      <c r="B5534" s="81">
        <v>811016</v>
      </c>
      <c r="C5534" s="82" t="s">
        <v>155</v>
      </c>
      <c r="D5534" s="83">
        <v>43749</v>
      </c>
      <c r="E5534" s="82" t="s">
        <v>2751</v>
      </c>
      <c r="F5534" s="84">
        <v>1980000</v>
      </c>
      <c r="G5534" s="84"/>
      <c r="H5534" s="18">
        <f t="shared" si="86"/>
        <v>1980000</v>
      </c>
    </row>
    <row r="5535" spans="2:8" s="13" customFormat="1" hidden="1" x14ac:dyDescent="0.15">
      <c r="B5535" s="81">
        <v>112003</v>
      </c>
      <c r="C5535" s="82" t="s">
        <v>11</v>
      </c>
      <c r="D5535" s="83">
        <v>43749</v>
      </c>
      <c r="E5535" s="82" t="s">
        <v>2751</v>
      </c>
      <c r="F5535" s="84"/>
      <c r="G5535" s="84">
        <v>-1980000</v>
      </c>
      <c r="H5535" s="18">
        <f t="shared" si="86"/>
        <v>-1980000</v>
      </c>
    </row>
    <row r="5536" spans="2:8" s="13" customFormat="1" hidden="1" x14ac:dyDescent="0.15">
      <c r="B5536" s="81">
        <v>811035</v>
      </c>
      <c r="C5536" s="82" t="s">
        <v>194</v>
      </c>
      <c r="D5536" s="83">
        <v>43749</v>
      </c>
      <c r="E5536" s="82" t="s">
        <v>2752</v>
      </c>
      <c r="F5536" s="84">
        <v>3500</v>
      </c>
      <c r="G5536" s="84"/>
      <c r="H5536" s="18">
        <f t="shared" si="86"/>
        <v>3500</v>
      </c>
    </row>
    <row r="5537" spans="2:8" s="13" customFormat="1" hidden="1" x14ac:dyDescent="0.15">
      <c r="B5537" s="81">
        <v>112003</v>
      </c>
      <c r="C5537" s="82" t="s">
        <v>11</v>
      </c>
      <c r="D5537" s="83">
        <v>43749</v>
      </c>
      <c r="E5537" s="82" t="s">
        <v>2752</v>
      </c>
      <c r="F5537" s="84"/>
      <c r="G5537" s="84">
        <v>-3500</v>
      </c>
      <c r="H5537" s="18">
        <f t="shared" si="86"/>
        <v>-3500</v>
      </c>
    </row>
    <row r="5538" spans="2:8" s="13" customFormat="1" hidden="1" x14ac:dyDescent="0.15">
      <c r="B5538" s="81">
        <v>212032</v>
      </c>
      <c r="C5538" s="82" t="s">
        <v>2753</v>
      </c>
      <c r="D5538" s="83">
        <v>43749</v>
      </c>
      <c r="E5538" s="82" t="s">
        <v>2754</v>
      </c>
      <c r="F5538" s="84">
        <v>7612000</v>
      </c>
      <c r="G5538" s="84"/>
      <c r="H5538" s="18">
        <f t="shared" ref="H5538:H5601" si="87">F5538+G5538</f>
        <v>7612000</v>
      </c>
    </row>
    <row r="5539" spans="2:8" s="13" customFormat="1" hidden="1" x14ac:dyDescent="0.15">
      <c r="B5539" s="81">
        <v>112003</v>
      </c>
      <c r="C5539" s="82" t="s">
        <v>11</v>
      </c>
      <c r="D5539" s="83">
        <v>43749</v>
      </c>
      <c r="E5539" s="82" t="s">
        <v>2754</v>
      </c>
      <c r="F5539" s="84"/>
      <c r="G5539" s="84">
        <v>-7612000</v>
      </c>
      <c r="H5539" s="18">
        <f t="shared" si="87"/>
        <v>-7612000</v>
      </c>
    </row>
    <row r="5540" spans="2:8" s="13" customFormat="1" hidden="1" x14ac:dyDescent="0.15">
      <c r="B5540" s="81">
        <v>811035</v>
      </c>
      <c r="C5540" s="82" t="s">
        <v>194</v>
      </c>
      <c r="D5540" s="83">
        <v>43749</v>
      </c>
      <c r="E5540" s="82" t="s">
        <v>2752</v>
      </c>
      <c r="F5540" s="84">
        <v>3500</v>
      </c>
      <c r="G5540" s="84"/>
      <c r="H5540" s="18">
        <f t="shared" si="87"/>
        <v>3500</v>
      </c>
    </row>
    <row r="5541" spans="2:8" s="13" customFormat="1" hidden="1" x14ac:dyDescent="0.15">
      <c r="B5541" s="81">
        <v>112003</v>
      </c>
      <c r="C5541" s="82" t="s">
        <v>11</v>
      </c>
      <c r="D5541" s="83">
        <v>43749</v>
      </c>
      <c r="E5541" s="82" t="s">
        <v>2752</v>
      </c>
      <c r="F5541" s="84"/>
      <c r="G5541" s="84">
        <v>-3500</v>
      </c>
      <c r="H5541" s="18">
        <f t="shared" si="87"/>
        <v>-3500</v>
      </c>
    </row>
    <row r="5542" spans="2:8" s="13" customFormat="1" hidden="1" x14ac:dyDescent="0.15">
      <c r="B5542" s="81">
        <v>811010</v>
      </c>
      <c r="C5542" s="82" t="s">
        <v>149</v>
      </c>
      <c r="D5542" s="83">
        <v>43749</v>
      </c>
      <c r="E5542" s="82" t="s">
        <v>2755</v>
      </c>
      <c r="F5542" s="84">
        <v>4442157</v>
      </c>
      <c r="G5542" s="84"/>
      <c r="H5542" s="18">
        <f t="shared" si="87"/>
        <v>4442157</v>
      </c>
    </row>
    <row r="5543" spans="2:8" s="13" customFormat="1" hidden="1" x14ac:dyDescent="0.15">
      <c r="B5543" s="81">
        <v>112003</v>
      </c>
      <c r="C5543" s="82" t="s">
        <v>11</v>
      </c>
      <c r="D5543" s="83">
        <v>43749</v>
      </c>
      <c r="E5543" s="82" t="s">
        <v>2755</v>
      </c>
      <c r="F5543" s="84"/>
      <c r="G5543" s="84">
        <v>-4442157</v>
      </c>
      <c r="H5543" s="18">
        <f t="shared" si="87"/>
        <v>-4442157</v>
      </c>
    </row>
    <row r="5544" spans="2:8" s="13" customFormat="1" hidden="1" x14ac:dyDescent="0.15">
      <c r="B5544" s="81">
        <v>811001</v>
      </c>
      <c r="C5544" s="82" t="s">
        <v>186</v>
      </c>
      <c r="D5544" s="83">
        <v>43749</v>
      </c>
      <c r="E5544" s="82" t="s">
        <v>2756</v>
      </c>
      <c r="F5544" s="84">
        <v>20800500</v>
      </c>
      <c r="G5544" s="84"/>
      <c r="H5544" s="18">
        <f t="shared" si="87"/>
        <v>20800500</v>
      </c>
    </row>
    <row r="5545" spans="2:8" s="13" customFormat="1" hidden="1" x14ac:dyDescent="0.15">
      <c r="B5545" s="81">
        <v>112003</v>
      </c>
      <c r="C5545" s="82" t="s">
        <v>11</v>
      </c>
      <c r="D5545" s="83">
        <v>43749</v>
      </c>
      <c r="E5545" s="82" t="s">
        <v>2756</v>
      </c>
      <c r="F5545" s="84"/>
      <c r="G5545" s="84">
        <v>-20800500</v>
      </c>
      <c r="H5545" s="18">
        <f t="shared" si="87"/>
        <v>-20800500</v>
      </c>
    </row>
    <row r="5546" spans="2:8" s="13" customFormat="1" hidden="1" x14ac:dyDescent="0.15">
      <c r="B5546" s="81">
        <v>811035</v>
      </c>
      <c r="C5546" s="82" t="s">
        <v>194</v>
      </c>
      <c r="D5546" s="83">
        <v>43749</v>
      </c>
      <c r="E5546" s="82" t="s">
        <v>2752</v>
      </c>
      <c r="F5546" s="84">
        <v>35000</v>
      </c>
      <c r="G5546" s="84"/>
      <c r="H5546" s="18">
        <f t="shared" si="87"/>
        <v>35000</v>
      </c>
    </row>
    <row r="5547" spans="2:8" s="13" customFormat="1" hidden="1" x14ac:dyDescent="0.15">
      <c r="B5547" s="81">
        <v>112003</v>
      </c>
      <c r="C5547" s="82" t="s">
        <v>11</v>
      </c>
      <c r="D5547" s="83">
        <v>43749</v>
      </c>
      <c r="E5547" s="82" t="s">
        <v>2752</v>
      </c>
      <c r="F5547" s="84"/>
      <c r="G5547" s="84">
        <v>-35000</v>
      </c>
      <c r="H5547" s="18">
        <f t="shared" si="87"/>
        <v>-35000</v>
      </c>
    </row>
    <row r="5548" spans="2:8" s="13" customFormat="1" hidden="1" x14ac:dyDescent="0.15">
      <c r="B5548" s="81">
        <v>711004</v>
      </c>
      <c r="C5548" s="82" t="s">
        <v>143</v>
      </c>
      <c r="D5548" s="83">
        <v>43749</v>
      </c>
      <c r="E5548" s="82" t="s">
        <v>1409</v>
      </c>
      <c r="F5548" s="84">
        <v>500000</v>
      </c>
      <c r="G5548" s="84"/>
      <c r="H5548" s="18">
        <f t="shared" si="87"/>
        <v>500000</v>
      </c>
    </row>
    <row r="5549" spans="2:8" s="13" customFormat="1" hidden="1" x14ac:dyDescent="0.15">
      <c r="B5549" s="81">
        <v>112003</v>
      </c>
      <c r="C5549" s="82" t="s">
        <v>11</v>
      </c>
      <c r="D5549" s="83">
        <v>43749</v>
      </c>
      <c r="E5549" s="82" t="s">
        <v>1409</v>
      </c>
      <c r="F5549" s="84"/>
      <c r="G5549" s="84">
        <v>-500000</v>
      </c>
      <c r="H5549" s="18">
        <f t="shared" si="87"/>
        <v>-500000</v>
      </c>
    </row>
    <row r="5550" spans="2:8" s="13" customFormat="1" hidden="1" x14ac:dyDescent="0.15">
      <c r="B5550" s="81">
        <v>711004</v>
      </c>
      <c r="C5550" s="82" t="s">
        <v>143</v>
      </c>
      <c r="D5550" s="83">
        <v>43749</v>
      </c>
      <c r="E5550" s="82" t="s">
        <v>1412</v>
      </c>
      <c r="F5550" s="84">
        <v>300000</v>
      </c>
      <c r="G5550" s="84"/>
      <c r="H5550" s="18">
        <f t="shared" si="87"/>
        <v>300000</v>
      </c>
    </row>
    <row r="5551" spans="2:8" s="13" customFormat="1" hidden="1" x14ac:dyDescent="0.15">
      <c r="B5551" s="81">
        <v>112003</v>
      </c>
      <c r="C5551" s="82" t="s">
        <v>11</v>
      </c>
      <c r="D5551" s="83">
        <v>43749</v>
      </c>
      <c r="E5551" s="82" t="s">
        <v>1412</v>
      </c>
      <c r="F5551" s="84"/>
      <c r="G5551" s="84">
        <v>-300000</v>
      </c>
      <c r="H5551" s="18">
        <f t="shared" si="87"/>
        <v>-300000</v>
      </c>
    </row>
    <row r="5552" spans="2:8" s="13" customFormat="1" hidden="1" x14ac:dyDescent="0.15">
      <c r="B5552" s="81">
        <v>711004</v>
      </c>
      <c r="C5552" s="82" t="s">
        <v>143</v>
      </c>
      <c r="D5552" s="83">
        <v>43749</v>
      </c>
      <c r="E5552" s="82" t="s">
        <v>1410</v>
      </c>
      <c r="F5552" s="84">
        <v>500000</v>
      </c>
      <c r="G5552" s="84"/>
      <c r="H5552" s="18">
        <f t="shared" si="87"/>
        <v>500000</v>
      </c>
    </row>
    <row r="5553" spans="2:8" s="13" customFormat="1" hidden="1" x14ac:dyDescent="0.15">
      <c r="B5553" s="81">
        <v>112003</v>
      </c>
      <c r="C5553" s="82" t="s">
        <v>11</v>
      </c>
      <c r="D5553" s="83">
        <v>43749</v>
      </c>
      <c r="E5553" s="82" t="s">
        <v>1410</v>
      </c>
      <c r="F5553" s="84"/>
      <c r="G5553" s="84">
        <v>-500000</v>
      </c>
      <c r="H5553" s="18">
        <f t="shared" si="87"/>
        <v>-500000</v>
      </c>
    </row>
    <row r="5554" spans="2:8" s="13" customFormat="1" hidden="1" x14ac:dyDescent="0.15">
      <c r="B5554" s="81">
        <v>711004</v>
      </c>
      <c r="C5554" s="82" t="s">
        <v>143</v>
      </c>
      <c r="D5554" s="83">
        <v>43749</v>
      </c>
      <c r="E5554" s="82" t="s">
        <v>2720</v>
      </c>
      <c r="F5554" s="84">
        <v>700000</v>
      </c>
      <c r="G5554" s="84"/>
      <c r="H5554" s="18">
        <f t="shared" si="87"/>
        <v>700000</v>
      </c>
    </row>
    <row r="5555" spans="2:8" s="13" customFormat="1" hidden="1" x14ac:dyDescent="0.15">
      <c r="B5555" s="81">
        <v>112003</v>
      </c>
      <c r="C5555" s="82" t="s">
        <v>11</v>
      </c>
      <c r="D5555" s="83">
        <v>43749</v>
      </c>
      <c r="E5555" s="82" t="s">
        <v>2720</v>
      </c>
      <c r="F5555" s="84"/>
      <c r="G5555" s="84">
        <v>-700000</v>
      </c>
      <c r="H5555" s="18">
        <f t="shared" si="87"/>
        <v>-700000</v>
      </c>
    </row>
    <row r="5556" spans="2:8" s="13" customFormat="1" hidden="1" x14ac:dyDescent="0.15">
      <c r="B5556" s="81">
        <v>711004</v>
      </c>
      <c r="C5556" s="82" t="s">
        <v>143</v>
      </c>
      <c r="D5556" s="83">
        <v>43749</v>
      </c>
      <c r="E5556" s="82" t="s">
        <v>2721</v>
      </c>
      <c r="F5556" s="84">
        <v>700000</v>
      </c>
      <c r="G5556" s="84"/>
      <c r="H5556" s="18">
        <f t="shared" si="87"/>
        <v>700000</v>
      </c>
    </row>
    <row r="5557" spans="2:8" s="13" customFormat="1" hidden="1" x14ac:dyDescent="0.15">
      <c r="B5557" s="81">
        <v>112003</v>
      </c>
      <c r="C5557" s="82" t="s">
        <v>11</v>
      </c>
      <c r="D5557" s="83">
        <v>43749</v>
      </c>
      <c r="E5557" s="82" t="s">
        <v>2721</v>
      </c>
      <c r="F5557" s="84"/>
      <c r="G5557" s="84">
        <v>-700000</v>
      </c>
      <c r="H5557" s="18">
        <f t="shared" si="87"/>
        <v>-700000</v>
      </c>
    </row>
    <row r="5558" spans="2:8" s="13" customFormat="1" hidden="1" x14ac:dyDescent="0.15">
      <c r="B5558" s="81">
        <v>711001</v>
      </c>
      <c r="C5558" s="82" t="s">
        <v>175</v>
      </c>
      <c r="D5558" s="83">
        <v>43749</v>
      </c>
      <c r="E5558" s="82" t="s">
        <v>2757</v>
      </c>
      <c r="F5558" s="84">
        <v>3349000</v>
      </c>
      <c r="G5558" s="84"/>
      <c r="H5558" s="18">
        <f t="shared" si="87"/>
        <v>3349000</v>
      </c>
    </row>
    <row r="5559" spans="2:8" s="13" customFormat="1" hidden="1" x14ac:dyDescent="0.15">
      <c r="B5559" s="81">
        <v>112003</v>
      </c>
      <c r="C5559" s="82" t="s">
        <v>11</v>
      </c>
      <c r="D5559" s="83">
        <v>43749</v>
      </c>
      <c r="E5559" s="82" t="s">
        <v>2757</v>
      </c>
      <c r="F5559" s="84"/>
      <c r="G5559" s="84">
        <v>-3349000</v>
      </c>
      <c r="H5559" s="18">
        <f t="shared" si="87"/>
        <v>-3349000</v>
      </c>
    </row>
    <row r="5560" spans="2:8" s="13" customFormat="1" hidden="1" x14ac:dyDescent="0.15">
      <c r="B5560" s="81">
        <v>711004</v>
      </c>
      <c r="C5560" s="82" t="s">
        <v>143</v>
      </c>
      <c r="D5560" s="83">
        <v>43749</v>
      </c>
      <c r="E5560" s="82" t="s">
        <v>2758</v>
      </c>
      <c r="F5560" s="84">
        <v>500000</v>
      </c>
      <c r="G5560" s="84"/>
      <c r="H5560" s="18">
        <f t="shared" si="87"/>
        <v>500000</v>
      </c>
    </row>
    <row r="5561" spans="2:8" s="13" customFormat="1" hidden="1" x14ac:dyDescent="0.15">
      <c r="B5561" s="81">
        <v>112003</v>
      </c>
      <c r="C5561" s="82" t="s">
        <v>11</v>
      </c>
      <c r="D5561" s="83">
        <v>43749</v>
      </c>
      <c r="E5561" s="82" t="s">
        <v>2758</v>
      </c>
      <c r="F5561" s="84"/>
      <c r="G5561" s="84">
        <v>-500000</v>
      </c>
      <c r="H5561" s="18">
        <f t="shared" si="87"/>
        <v>-500000</v>
      </c>
    </row>
    <row r="5562" spans="2:8" s="13" customFormat="1" hidden="1" x14ac:dyDescent="0.15">
      <c r="B5562" s="81">
        <v>711001</v>
      </c>
      <c r="C5562" s="82" t="s">
        <v>175</v>
      </c>
      <c r="D5562" s="83">
        <v>43749</v>
      </c>
      <c r="E5562" s="82" t="s">
        <v>2759</v>
      </c>
      <c r="F5562" s="84">
        <v>7272500</v>
      </c>
      <c r="G5562" s="84"/>
      <c r="H5562" s="18">
        <f t="shared" si="87"/>
        <v>7272500</v>
      </c>
    </row>
    <row r="5563" spans="2:8" s="13" customFormat="1" hidden="1" x14ac:dyDescent="0.15">
      <c r="B5563" s="81">
        <v>112003</v>
      </c>
      <c r="C5563" s="82" t="s">
        <v>11</v>
      </c>
      <c r="D5563" s="83">
        <v>43749</v>
      </c>
      <c r="E5563" s="82" t="s">
        <v>2759</v>
      </c>
      <c r="F5563" s="84"/>
      <c r="G5563" s="84">
        <v>-7272500</v>
      </c>
      <c r="H5563" s="18">
        <f t="shared" si="87"/>
        <v>-7272500</v>
      </c>
    </row>
    <row r="5564" spans="2:8" s="13" customFormat="1" hidden="1" x14ac:dyDescent="0.15">
      <c r="B5564" s="81">
        <v>711013</v>
      </c>
      <c r="C5564" s="82" t="s">
        <v>152</v>
      </c>
      <c r="D5564" s="83">
        <v>43749</v>
      </c>
      <c r="E5564" s="82" t="s">
        <v>2760</v>
      </c>
      <c r="F5564" s="84">
        <v>7920000</v>
      </c>
      <c r="G5564" s="84"/>
      <c r="H5564" s="18">
        <f t="shared" si="87"/>
        <v>7920000</v>
      </c>
    </row>
    <row r="5565" spans="2:8" s="13" customFormat="1" hidden="1" x14ac:dyDescent="0.15">
      <c r="B5565" s="81">
        <v>112003</v>
      </c>
      <c r="C5565" s="82" t="s">
        <v>11</v>
      </c>
      <c r="D5565" s="83">
        <v>43749</v>
      </c>
      <c r="E5565" s="82" t="s">
        <v>2760</v>
      </c>
      <c r="F5565" s="84"/>
      <c r="G5565" s="84">
        <v>-7920000</v>
      </c>
      <c r="H5565" s="18">
        <f t="shared" si="87"/>
        <v>-7920000</v>
      </c>
    </row>
    <row r="5566" spans="2:8" s="13" customFormat="1" hidden="1" x14ac:dyDescent="0.15">
      <c r="B5566" s="81">
        <v>611013</v>
      </c>
      <c r="C5566" s="82" t="s">
        <v>152</v>
      </c>
      <c r="D5566" s="83">
        <v>43749</v>
      </c>
      <c r="E5566" s="82" t="s">
        <v>2761</v>
      </c>
      <c r="F5566" s="84">
        <v>1000000</v>
      </c>
      <c r="G5566" s="84"/>
      <c r="H5566" s="18">
        <f t="shared" si="87"/>
        <v>1000000</v>
      </c>
    </row>
    <row r="5567" spans="2:8" s="13" customFormat="1" hidden="1" x14ac:dyDescent="0.15">
      <c r="B5567" s="81">
        <v>112003</v>
      </c>
      <c r="C5567" s="82" t="s">
        <v>11</v>
      </c>
      <c r="D5567" s="83">
        <v>43749</v>
      </c>
      <c r="E5567" s="82" t="s">
        <v>2761</v>
      </c>
      <c r="F5567" s="84"/>
      <c r="G5567" s="84">
        <v>-1000000</v>
      </c>
      <c r="H5567" s="18">
        <f t="shared" si="87"/>
        <v>-1000000</v>
      </c>
    </row>
    <row r="5568" spans="2:8" s="13" customFormat="1" hidden="1" x14ac:dyDescent="0.15">
      <c r="B5568" s="81">
        <v>161002</v>
      </c>
      <c r="C5568" s="82" t="s">
        <v>51</v>
      </c>
      <c r="D5568" s="83">
        <v>43752</v>
      </c>
      <c r="E5568" s="82" t="s">
        <v>2762</v>
      </c>
      <c r="F5568" s="84">
        <v>200000000</v>
      </c>
      <c r="G5568" s="84"/>
      <c r="H5568" s="18">
        <f t="shared" si="87"/>
        <v>200000000</v>
      </c>
    </row>
    <row r="5569" spans="2:8" s="13" customFormat="1" hidden="1" x14ac:dyDescent="0.15">
      <c r="B5569" s="81">
        <v>112003</v>
      </c>
      <c r="C5569" s="82" t="s">
        <v>11</v>
      </c>
      <c r="D5569" s="83">
        <v>43752</v>
      </c>
      <c r="E5569" s="82" t="s">
        <v>2762</v>
      </c>
      <c r="F5569" s="84"/>
      <c r="G5569" s="84">
        <v>-200000000</v>
      </c>
      <c r="H5569" s="18">
        <f t="shared" si="87"/>
        <v>-200000000</v>
      </c>
    </row>
    <row r="5570" spans="2:8" s="13" customFormat="1" hidden="1" x14ac:dyDescent="0.15">
      <c r="B5570" s="81">
        <v>811035</v>
      </c>
      <c r="C5570" s="82" t="s">
        <v>194</v>
      </c>
      <c r="D5570" s="83">
        <v>43752</v>
      </c>
      <c r="E5570" s="82" t="s">
        <v>243</v>
      </c>
      <c r="F5570" s="84">
        <v>3500</v>
      </c>
      <c r="G5570" s="84"/>
      <c r="H5570" s="18">
        <f t="shared" si="87"/>
        <v>3500</v>
      </c>
    </row>
    <row r="5571" spans="2:8" s="13" customFormat="1" hidden="1" x14ac:dyDescent="0.15">
      <c r="B5571" s="81">
        <v>112003</v>
      </c>
      <c r="C5571" s="82" t="s">
        <v>11</v>
      </c>
      <c r="D5571" s="83">
        <v>43752</v>
      </c>
      <c r="E5571" s="82" t="s">
        <v>243</v>
      </c>
      <c r="F5571" s="84"/>
      <c r="G5571" s="84">
        <v>-3500</v>
      </c>
      <c r="H5571" s="18">
        <f t="shared" si="87"/>
        <v>-3500</v>
      </c>
    </row>
    <row r="5572" spans="2:8" s="13" customFormat="1" hidden="1" x14ac:dyDescent="0.15">
      <c r="B5572" s="81">
        <v>811011</v>
      </c>
      <c r="C5572" s="82" t="s">
        <v>150</v>
      </c>
      <c r="D5572" s="83">
        <v>43752</v>
      </c>
      <c r="E5572" s="82" t="s">
        <v>2763</v>
      </c>
      <c r="F5572" s="84">
        <v>4000000</v>
      </c>
      <c r="G5572" s="84"/>
      <c r="H5572" s="18">
        <f t="shared" si="87"/>
        <v>4000000</v>
      </c>
    </row>
    <row r="5573" spans="2:8" s="13" customFormat="1" hidden="1" x14ac:dyDescent="0.15">
      <c r="B5573" s="81">
        <v>112003</v>
      </c>
      <c r="C5573" s="82" t="s">
        <v>11</v>
      </c>
      <c r="D5573" s="83">
        <v>43752</v>
      </c>
      <c r="E5573" s="82" t="s">
        <v>2763</v>
      </c>
      <c r="F5573" s="84"/>
      <c r="G5573" s="84">
        <v>-4000000</v>
      </c>
      <c r="H5573" s="18">
        <f t="shared" si="87"/>
        <v>-4000000</v>
      </c>
    </row>
    <row r="5574" spans="2:8" s="13" customFormat="1" hidden="1" x14ac:dyDescent="0.15">
      <c r="B5574" s="81">
        <v>112003</v>
      </c>
      <c r="C5574" s="82" t="s">
        <v>11</v>
      </c>
      <c r="D5574" s="83">
        <v>43752</v>
      </c>
      <c r="E5574" s="82" t="s">
        <v>2764</v>
      </c>
      <c r="F5574" s="84">
        <v>45000000</v>
      </c>
      <c r="G5574" s="84"/>
      <c r="H5574" s="18">
        <f t="shared" si="87"/>
        <v>45000000</v>
      </c>
    </row>
    <row r="5575" spans="2:8" s="13" customFormat="1" hidden="1" x14ac:dyDescent="0.15">
      <c r="B5575" s="81">
        <v>215001</v>
      </c>
      <c r="C5575" s="82" t="s">
        <v>97</v>
      </c>
      <c r="D5575" s="83">
        <v>43752</v>
      </c>
      <c r="E5575" s="82" t="s">
        <v>2764</v>
      </c>
      <c r="F5575" s="84"/>
      <c r="G5575" s="84">
        <v>-45000000</v>
      </c>
      <c r="H5575" s="18">
        <f t="shared" si="87"/>
        <v>-45000000</v>
      </c>
    </row>
    <row r="5576" spans="2:8" s="13" customFormat="1" hidden="1" x14ac:dyDescent="0.15">
      <c r="B5576" s="81">
        <v>112003</v>
      </c>
      <c r="C5576" s="82" t="s">
        <v>11</v>
      </c>
      <c r="D5576" s="83">
        <v>43753</v>
      </c>
      <c r="E5576" s="82" t="s">
        <v>2765</v>
      </c>
      <c r="F5576" s="84">
        <v>8100000</v>
      </c>
      <c r="G5576" s="84"/>
      <c r="H5576" s="18">
        <f t="shared" si="87"/>
        <v>8100000</v>
      </c>
    </row>
    <row r="5577" spans="2:8" s="13" customFormat="1" hidden="1" x14ac:dyDescent="0.15">
      <c r="B5577" s="81">
        <v>122004</v>
      </c>
      <c r="C5577" s="82" t="s">
        <v>2218</v>
      </c>
      <c r="D5577" s="83">
        <v>43753</v>
      </c>
      <c r="E5577" s="82" t="s">
        <v>2765</v>
      </c>
      <c r="F5577" s="84"/>
      <c r="G5577" s="84">
        <v>-8100000</v>
      </c>
      <c r="H5577" s="18">
        <f t="shared" si="87"/>
        <v>-8100000</v>
      </c>
    </row>
    <row r="5578" spans="2:8" s="13" customFormat="1" hidden="1" x14ac:dyDescent="0.15">
      <c r="B5578" s="81">
        <v>112003</v>
      </c>
      <c r="C5578" s="82" t="s">
        <v>11</v>
      </c>
      <c r="D5578" s="83">
        <v>43753</v>
      </c>
      <c r="E5578" s="82" t="s">
        <v>2765</v>
      </c>
      <c r="F5578" s="84">
        <v>25600000</v>
      </c>
      <c r="G5578" s="84"/>
      <c r="H5578" s="18">
        <f t="shared" si="87"/>
        <v>25600000</v>
      </c>
    </row>
    <row r="5579" spans="2:8" s="13" customFormat="1" hidden="1" x14ac:dyDescent="0.15">
      <c r="B5579" s="81">
        <v>122057</v>
      </c>
      <c r="C5579" s="82" t="s">
        <v>2766</v>
      </c>
      <c r="D5579" s="83">
        <v>43753</v>
      </c>
      <c r="E5579" s="82" t="s">
        <v>2765</v>
      </c>
      <c r="F5579" s="84"/>
      <c r="G5579" s="84">
        <v>-25600000</v>
      </c>
      <c r="H5579" s="18">
        <f t="shared" si="87"/>
        <v>-25600000</v>
      </c>
    </row>
    <row r="5580" spans="2:8" s="13" customFormat="1" hidden="1" x14ac:dyDescent="0.15">
      <c r="B5580" s="81">
        <v>112003</v>
      </c>
      <c r="C5580" s="82" t="s">
        <v>11</v>
      </c>
      <c r="D5580" s="83">
        <v>43753</v>
      </c>
      <c r="E5580" s="82" t="s">
        <v>2765</v>
      </c>
      <c r="F5580" s="84">
        <v>2040000</v>
      </c>
      <c r="G5580" s="84"/>
      <c r="H5580" s="18">
        <f t="shared" si="87"/>
        <v>2040000</v>
      </c>
    </row>
    <row r="5581" spans="2:8" s="13" customFormat="1" hidden="1" x14ac:dyDescent="0.15">
      <c r="B5581" s="81">
        <v>122004</v>
      </c>
      <c r="C5581" s="82" t="s">
        <v>2218</v>
      </c>
      <c r="D5581" s="83">
        <v>43753</v>
      </c>
      <c r="E5581" s="82" t="s">
        <v>2765</v>
      </c>
      <c r="F5581" s="84"/>
      <c r="G5581" s="84">
        <v>-2040000</v>
      </c>
      <c r="H5581" s="18">
        <f t="shared" si="87"/>
        <v>-2040000</v>
      </c>
    </row>
    <row r="5582" spans="2:8" s="13" customFormat="1" hidden="1" x14ac:dyDescent="0.15">
      <c r="B5582" s="81">
        <v>112003</v>
      </c>
      <c r="C5582" s="82" t="s">
        <v>11</v>
      </c>
      <c r="D5582" s="83">
        <v>43753</v>
      </c>
      <c r="E5582" s="82" t="s">
        <v>2765</v>
      </c>
      <c r="F5582" s="84">
        <v>11986003</v>
      </c>
      <c r="G5582" s="84"/>
      <c r="H5582" s="18">
        <f t="shared" si="87"/>
        <v>11986003</v>
      </c>
    </row>
    <row r="5583" spans="2:8" s="13" customFormat="1" hidden="1" x14ac:dyDescent="0.15">
      <c r="B5583" s="81">
        <v>122040</v>
      </c>
      <c r="C5583" s="82" t="s">
        <v>1288</v>
      </c>
      <c r="D5583" s="83">
        <v>43753</v>
      </c>
      <c r="E5583" s="82" t="s">
        <v>2765</v>
      </c>
      <c r="F5583" s="84"/>
      <c r="G5583" s="84">
        <v>-11986003</v>
      </c>
      <c r="H5583" s="18">
        <f t="shared" si="87"/>
        <v>-11986003</v>
      </c>
    </row>
    <row r="5584" spans="2:8" s="13" customFormat="1" hidden="1" x14ac:dyDescent="0.15">
      <c r="B5584" s="81">
        <v>811011</v>
      </c>
      <c r="C5584" s="82" t="s">
        <v>150</v>
      </c>
      <c r="D5584" s="83">
        <v>43754</v>
      </c>
      <c r="E5584" s="82" t="s">
        <v>2767</v>
      </c>
      <c r="F5584" s="84">
        <v>940000</v>
      </c>
      <c r="G5584" s="84"/>
      <c r="H5584" s="18">
        <f t="shared" si="87"/>
        <v>940000</v>
      </c>
    </row>
    <row r="5585" spans="2:8" s="13" customFormat="1" hidden="1" x14ac:dyDescent="0.15">
      <c r="B5585" s="81">
        <v>112003</v>
      </c>
      <c r="C5585" s="82" t="s">
        <v>11</v>
      </c>
      <c r="D5585" s="83">
        <v>43754</v>
      </c>
      <c r="E5585" s="82" t="s">
        <v>2767</v>
      </c>
      <c r="F5585" s="84"/>
      <c r="G5585" s="84">
        <v>-940000</v>
      </c>
      <c r="H5585" s="18">
        <f t="shared" si="87"/>
        <v>-940000</v>
      </c>
    </row>
    <row r="5586" spans="2:8" s="13" customFormat="1" hidden="1" x14ac:dyDescent="0.15">
      <c r="B5586" s="81">
        <v>212002</v>
      </c>
      <c r="C5586" s="82" t="s">
        <v>2261</v>
      </c>
      <c r="D5586" s="83">
        <v>43755</v>
      </c>
      <c r="E5586" s="82" t="s">
        <v>2768</v>
      </c>
      <c r="F5586" s="84">
        <v>17661600</v>
      </c>
      <c r="G5586" s="84"/>
      <c r="H5586" s="18">
        <f t="shared" si="87"/>
        <v>17661600</v>
      </c>
    </row>
    <row r="5587" spans="2:8" s="13" customFormat="1" hidden="1" x14ac:dyDescent="0.15">
      <c r="B5587" s="81">
        <v>112003</v>
      </c>
      <c r="C5587" s="82" t="s">
        <v>11</v>
      </c>
      <c r="D5587" s="83">
        <v>43755</v>
      </c>
      <c r="E5587" s="82" t="s">
        <v>2768</v>
      </c>
      <c r="F5587" s="84"/>
      <c r="G5587" s="84">
        <v>-17661600</v>
      </c>
      <c r="H5587" s="18">
        <f t="shared" si="87"/>
        <v>-17661600</v>
      </c>
    </row>
    <row r="5588" spans="2:8" s="13" customFormat="1" hidden="1" x14ac:dyDescent="0.15">
      <c r="B5588" s="81">
        <v>611007</v>
      </c>
      <c r="C5588" s="82" t="s">
        <v>146</v>
      </c>
      <c r="D5588" s="83">
        <v>43755</v>
      </c>
      <c r="E5588" s="82" t="s">
        <v>1316</v>
      </c>
      <c r="F5588" s="84">
        <v>717500</v>
      </c>
      <c r="G5588" s="84"/>
      <c r="H5588" s="18">
        <f t="shared" si="87"/>
        <v>717500</v>
      </c>
    </row>
    <row r="5589" spans="2:8" s="13" customFormat="1" hidden="1" x14ac:dyDescent="0.15">
      <c r="B5589" s="81">
        <v>711007</v>
      </c>
      <c r="C5589" s="82" t="s">
        <v>146</v>
      </c>
      <c r="D5589" s="83">
        <v>43755</v>
      </c>
      <c r="E5589" s="82" t="s">
        <v>1316</v>
      </c>
      <c r="F5589" s="84">
        <v>717500</v>
      </c>
      <c r="G5589" s="84"/>
      <c r="H5589" s="18">
        <f t="shared" si="87"/>
        <v>717500</v>
      </c>
    </row>
    <row r="5590" spans="2:8" s="13" customFormat="1" hidden="1" x14ac:dyDescent="0.15">
      <c r="B5590" s="81">
        <v>811007</v>
      </c>
      <c r="C5590" s="82" t="s">
        <v>146</v>
      </c>
      <c r="D5590" s="83">
        <v>43755</v>
      </c>
      <c r="E5590" s="82" t="s">
        <v>1316</v>
      </c>
      <c r="F5590" s="84">
        <v>717500</v>
      </c>
      <c r="G5590" s="84"/>
      <c r="H5590" s="18">
        <f t="shared" si="87"/>
        <v>717500</v>
      </c>
    </row>
    <row r="5591" spans="2:8" s="13" customFormat="1" hidden="1" x14ac:dyDescent="0.15">
      <c r="B5591" s="81">
        <v>112003</v>
      </c>
      <c r="C5591" s="82" t="s">
        <v>11</v>
      </c>
      <c r="D5591" s="83">
        <v>43755</v>
      </c>
      <c r="E5591" s="82" t="s">
        <v>1316</v>
      </c>
      <c r="F5591" s="84"/>
      <c r="G5591" s="84">
        <v>-2152500</v>
      </c>
      <c r="H5591" s="18">
        <f t="shared" si="87"/>
        <v>-2152500</v>
      </c>
    </row>
    <row r="5592" spans="2:8" s="13" customFormat="1" hidden="1" x14ac:dyDescent="0.15">
      <c r="B5592" s="81">
        <v>611034</v>
      </c>
      <c r="C5592" s="82" t="s">
        <v>172</v>
      </c>
      <c r="D5592" s="83">
        <v>43755</v>
      </c>
      <c r="E5592" s="82" t="s">
        <v>2769</v>
      </c>
      <c r="F5592" s="84">
        <v>1000000</v>
      </c>
      <c r="G5592" s="84"/>
      <c r="H5592" s="18">
        <f t="shared" si="87"/>
        <v>1000000</v>
      </c>
    </row>
    <row r="5593" spans="2:8" s="13" customFormat="1" hidden="1" x14ac:dyDescent="0.15">
      <c r="B5593" s="81">
        <v>142001</v>
      </c>
      <c r="C5593" s="82" t="s">
        <v>39</v>
      </c>
      <c r="D5593" s="83">
        <v>43755</v>
      </c>
      <c r="E5593" s="82" t="s">
        <v>2769</v>
      </c>
      <c r="F5593" s="84"/>
      <c r="G5593" s="84">
        <v>-300000</v>
      </c>
      <c r="H5593" s="18">
        <f t="shared" si="87"/>
        <v>-300000</v>
      </c>
    </row>
    <row r="5594" spans="2:8" s="13" customFormat="1" hidden="1" x14ac:dyDescent="0.15">
      <c r="B5594" s="81">
        <v>112003</v>
      </c>
      <c r="C5594" s="82" t="s">
        <v>11</v>
      </c>
      <c r="D5594" s="83">
        <v>43755</v>
      </c>
      <c r="E5594" s="82" t="s">
        <v>2769</v>
      </c>
      <c r="F5594" s="84"/>
      <c r="G5594" s="84">
        <v>-700000</v>
      </c>
      <c r="H5594" s="18">
        <f t="shared" si="87"/>
        <v>-700000</v>
      </c>
    </row>
    <row r="5595" spans="2:8" s="13" customFormat="1" hidden="1" x14ac:dyDescent="0.15">
      <c r="B5595" s="81">
        <v>212002</v>
      </c>
      <c r="C5595" s="82" t="s">
        <v>2261</v>
      </c>
      <c r="D5595" s="83">
        <v>43755</v>
      </c>
      <c r="E5595" s="82" t="s">
        <v>2770</v>
      </c>
      <c r="F5595" s="84">
        <v>4014000</v>
      </c>
      <c r="G5595" s="84"/>
      <c r="H5595" s="18">
        <f t="shared" si="87"/>
        <v>4014000</v>
      </c>
    </row>
    <row r="5596" spans="2:8" s="13" customFormat="1" hidden="1" x14ac:dyDescent="0.15">
      <c r="B5596" s="81">
        <v>141005</v>
      </c>
      <c r="C5596" s="82" t="s">
        <v>36</v>
      </c>
      <c r="D5596" s="83">
        <v>43755</v>
      </c>
      <c r="E5596" s="82" t="s">
        <v>2770</v>
      </c>
      <c r="F5596" s="84">
        <v>401400</v>
      </c>
      <c r="G5596" s="84"/>
      <c r="H5596" s="18">
        <f t="shared" si="87"/>
        <v>401400</v>
      </c>
    </row>
    <row r="5597" spans="2:8" s="13" customFormat="1" hidden="1" x14ac:dyDescent="0.15">
      <c r="B5597" s="81">
        <v>112003</v>
      </c>
      <c r="C5597" s="82" t="s">
        <v>11</v>
      </c>
      <c r="D5597" s="83">
        <v>43755</v>
      </c>
      <c r="E5597" s="82" t="s">
        <v>2770</v>
      </c>
      <c r="F5597" s="84"/>
      <c r="G5597" s="84">
        <v>-4415400</v>
      </c>
      <c r="H5597" s="18">
        <f t="shared" si="87"/>
        <v>-4415400</v>
      </c>
    </row>
    <row r="5598" spans="2:8" s="13" customFormat="1" hidden="1" x14ac:dyDescent="0.15">
      <c r="B5598" s="81">
        <v>212002</v>
      </c>
      <c r="C5598" s="82" t="s">
        <v>2261</v>
      </c>
      <c r="D5598" s="83">
        <v>43755</v>
      </c>
      <c r="E5598" s="82" t="s">
        <v>2770</v>
      </c>
      <c r="F5598" s="84">
        <v>4014000</v>
      </c>
      <c r="G5598" s="84"/>
      <c r="H5598" s="18">
        <f t="shared" si="87"/>
        <v>4014000</v>
      </c>
    </row>
    <row r="5599" spans="2:8" s="13" customFormat="1" hidden="1" x14ac:dyDescent="0.15">
      <c r="B5599" s="81">
        <v>141005</v>
      </c>
      <c r="C5599" s="82" t="s">
        <v>36</v>
      </c>
      <c r="D5599" s="83">
        <v>43755</v>
      </c>
      <c r="E5599" s="82" t="s">
        <v>2770</v>
      </c>
      <c r="F5599" s="84">
        <v>401400</v>
      </c>
      <c r="G5599" s="84"/>
      <c r="H5599" s="18">
        <f t="shared" si="87"/>
        <v>401400</v>
      </c>
    </row>
    <row r="5600" spans="2:8" s="13" customFormat="1" hidden="1" x14ac:dyDescent="0.15">
      <c r="B5600" s="81">
        <v>112003</v>
      </c>
      <c r="C5600" s="82" t="s">
        <v>11</v>
      </c>
      <c r="D5600" s="83">
        <v>43755</v>
      </c>
      <c r="E5600" s="82" t="s">
        <v>2770</v>
      </c>
      <c r="F5600" s="84"/>
      <c r="G5600" s="84">
        <v>-4415400</v>
      </c>
      <c r="H5600" s="18">
        <f t="shared" si="87"/>
        <v>-4415400</v>
      </c>
    </row>
    <row r="5601" spans="2:8" s="13" customFormat="1" hidden="1" x14ac:dyDescent="0.15">
      <c r="B5601" s="81">
        <v>212002</v>
      </c>
      <c r="C5601" s="82" t="s">
        <v>2261</v>
      </c>
      <c r="D5601" s="83">
        <v>43755</v>
      </c>
      <c r="E5601" s="82" t="s">
        <v>2771</v>
      </c>
      <c r="F5601" s="84">
        <v>7440000</v>
      </c>
      <c r="G5601" s="84"/>
      <c r="H5601" s="18">
        <f t="shared" si="87"/>
        <v>7440000</v>
      </c>
    </row>
    <row r="5602" spans="2:8" s="13" customFormat="1" hidden="1" x14ac:dyDescent="0.15">
      <c r="B5602" s="81">
        <v>141005</v>
      </c>
      <c r="C5602" s="82" t="s">
        <v>36</v>
      </c>
      <c r="D5602" s="83">
        <v>43755</v>
      </c>
      <c r="E5602" s="82" t="s">
        <v>2771</v>
      </c>
      <c r="F5602" s="84">
        <v>744000</v>
      </c>
      <c r="G5602" s="84"/>
      <c r="H5602" s="18">
        <f t="shared" ref="H5602:H5665" si="88">F5602+G5602</f>
        <v>744000</v>
      </c>
    </row>
    <row r="5603" spans="2:8" s="13" customFormat="1" hidden="1" x14ac:dyDescent="0.15">
      <c r="B5603" s="81">
        <v>112003</v>
      </c>
      <c r="C5603" s="82" t="s">
        <v>11</v>
      </c>
      <c r="D5603" s="83">
        <v>43755</v>
      </c>
      <c r="E5603" s="82" t="s">
        <v>2771</v>
      </c>
      <c r="F5603" s="84"/>
      <c r="G5603" s="84">
        <v>-8184000</v>
      </c>
      <c r="H5603" s="18">
        <f t="shared" si="88"/>
        <v>-8184000</v>
      </c>
    </row>
    <row r="5604" spans="2:8" s="13" customFormat="1" hidden="1" x14ac:dyDescent="0.15">
      <c r="B5604" s="81">
        <v>212002</v>
      </c>
      <c r="C5604" s="82" t="s">
        <v>2261</v>
      </c>
      <c r="D5604" s="83">
        <v>43755</v>
      </c>
      <c r="E5604" s="82" t="s">
        <v>2770</v>
      </c>
      <c r="F5604" s="84">
        <v>8028000</v>
      </c>
      <c r="G5604" s="84"/>
      <c r="H5604" s="18">
        <f t="shared" si="88"/>
        <v>8028000</v>
      </c>
    </row>
    <row r="5605" spans="2:8" s="13" customFormat="1" hidden="1" x14ac:dyDescent="0.15">
      <c r="B5605" s="81">
        <v>141005</v>
      </c>
      <c r="C5605" s="82" t="s">
        <v>36</v>
      </c>
      <c r="D5605" s="83">
        <v>43755</v>
      </c>
      <c r="E5605" s="82" t="s">
        <v>2770</v>
      </c>
      <c r="F5605" s="84">
        <v>802800</v>
      </c>
      <c r="G5605" s="84"/>
      <c r="H5605" s="18">
        <f t="shared" si="88"/>
        <v>802800</v>
      </c>
    </row>
    <row r="5606" spans="2:8" s="13" customFormat="1" hidden="1" x14ac:dyDescent="0.15">
      <c r="B5606" s="81">
        <v>112003</v>
      </c>
      <c r="C5606" s="82" t="s">
        <v>11</v>
      </c>
      <c r="D5606" s="83">
        <v>43755</v>
      </c>
      <c r="E5606" s="82" t="s">
        <v>2770</v>
      </c>
      <c r="F5606" s="84"/>
      <c r="G5606" s="84">
        <v>-8830800</v>
      </c>
      <c r="H5606" s="18">
        <f t="shared" si="88"/>
        <v>-8830800</v>
      </c>
    </row>
    <row r="5607" spans="2:8" s="13" customFormat="1" hidden="1" x14ac:dyDescent="0.15">
      <c r="B5607" s="81">
        <v>811011</v>
      </c>
      <c r="C5607" s="82" t="s">
        <v>150</v>
      </c>
      <c r="D5607" s="83">
        <v>43755</v>
      </c>
      <c r="E5607" s="82" t="s">
        <v>2772</v>
      </c>
      <c r="F5607" s="84">
        <v>440500</v>
      </c>
      <c r="G5607" s="84"/>
      <c r="H5607" s="18">
        <f t="shared" si="88"/>
        <v>440500</v>
      </c>
    </row>
    <row r="5608" spans="2:8" s="13" customFormat="1" hidden="1" x14ac:dyDescent="0.15">
      <c r="B5608" s="81">
        <v>112003</v>
      </c>
      <c r="C5608" s="82" t="s">
        <v>11</v>
      </c>
      <c r="D5608" s="83">
        <v>43755</v>
      </c>
      <c r="E5608" s="82" t="s">
        <v>2772</v>
      </c>
      <c r="F5608" s="84"/>
      <c r="G5608" s="84">
        <v>-440500</v>
      </c>
      <c r="H5608" s="18">
        <f t="shared" si="88"/>
        <v>-440500</v>
      </c>
    </row>
    <row r="5609" spans="2:8" s="13" customFormat="1" hidden="1" x14ac:dyDescent="0.15">
      <c r="B5609" s="81">
        <v>811013</v>
      </c>
      <c r="C5609" s="82" t="s">
        <v>152</v>
      </c>
      <c r="D5609" s="83">
        <v>43755</v>
      </c>
      <c r="E5609" s="82" t="s">
        <v>2773</v>
      </c>
      <c r="F5609" s="84">
        <v>3475588</v>
      </c>
      <c r="G5609" s="84"/>
      <c r="H5609" s="18">
        <f t="shared" si="88"/>
        <v>3475588</v>
      </c>
    </row>
    <row r="5610" spans="2:8" s="13" customFormat="1" hidden="1" x14ac:dyDescent="0.15">
      <c r="B5610" s="81">
        <v>112003</v>
      </c>
      <c r="C5610" s="82" t="s">
        <v>11</v>
      </c>
      <c r="D5610" s="83">
        <v>43755</v>
      </c>
      <c r="E5610" s="82" t="s">
        <v>2773</v>
      </c>
      <c r="F5610" s="84"/>
      <c r="G5610" s="84">
        <v>-3475588</v>
      </c>
      <c r="H5610" s="18">
        <f t="shared" si="88"/>
        <v>-3475588</v>
      </c>
    </row>
    <row r="5611" spans="2:8" s="13" customFormat="1" hidden="1" x14ac:dyDescent="0.15">
      <c r="B5611" s="81">
        <v>811035</v>
      </c>
      <c r="C5611" s="82" t="s">
        <v>194</v>
      </c>
      <c r="D5611" s="83">
        <v>43755</v>
      </c>
      <c r="E5611" s="82" t="s">
        <v>243</v>
      </c>
      <c r="F5611" s="84">
        <v>3500</v>
      </c>
      <c r="G5611" s="84"/>
      <c r="H5611" s="18">
        <f t="shared" si="88"/>
        <v>3500</v>
      </c>
    </row>
    <row r="5612" spans="2:8" s="13" customFormat="1" hidden="1" x14ac:dyDescent="0.15">
      <c r="B5612" s="81">
        <v>112003</v>
      </c>
      <c r="C5612" s="82" t="s">
        <v>11</v>
      </c>
      <c r="D5612" s="83">
        <v>43755</v>
      </c>
      <c r="E5612" s="82" t="s">
        <v>243</v>
      </c>
      <c r="F5612" s="84"/>
      <c r="G5612" s="84">
        <v>-3500</v>
      </c>
      <c r="H5612" s="18">
        <f t="shared" si="88"/>
        <v>-3500</v>
      </c>
    </row>
    <row r="5613" spans="2:8" s="13" customFormat="1" hidden="1" x14ac:dyDescent="0.15">
      <c r="B5613" s="81">
        <v>811013</v>
      </c>
      <c r="C5613" s="82" t="s">
        <v>152</v>
      </c>
      <c r="D5613" s="83">
        <v>43755</v>
      </c>
      <c r="E5613" s="82" t="s">
        <v>2773</v>
      </c>
      <c r="F5613" s="84">
        <v>5126500</v>
      </c>
      <c r="G5613" s="84"/>
      <c r="H5613" s="18">
        <f t="shared" si="88"/>
        <v>5126500</v>
      </c>
    </row>
    <row r="5614" spans="2:8" s="13" customFormat="1" hidden="1" x14ac:dyDescent="0.15">
      <c r="B5614" s="81">
        <v>112003</v>
      </c>
      <c r="C5614" s="82" t="s">
        <v>11</v>
      </c>
      <c r="D5614" s="83">
        <v>43755</v>
      </c>
      <c r="E5614" s="82" t="s">
        <v>2773</v>
      </c>
      <c r="F5614" s="84"/>
      <c r="G5614" s="84">
        <v>-5126500</v>
      </c>
      <c r="H5614" s="18">
        <f t="shared" si="88"/>
        <v>-5126500</v>
      </c>
    </row>
    <row r="5615" spans="2:8" s="13" customFormat="1" hidden="1" x14ac:dyDescent="0.15">
      <c r="B5615" s="81">
        <v>811035</v>
      </c>
      <c r="C5615" s="82" t="s">
        <v>194</v>
      </c>
      <c r="D5615" s="83">
        <v>43755</v>
      </c>
      <c r="E5615" s="82" t="s">
        <v>243</v>
      </c>
      <c r="F5615" s="84">
        <v>3500</v>
      </c>
      <c r="G5615" s="84"/>
      <c r="H5615" s="18">
        <f t="shared" si="88"/>
        <v>3500</v>
      </c>
    </row>
    <row r="5616" spans="2:8" s="13" customFormat="1" hidden="1" x14ac:dyDescent="0.15">
      <c r="B5616" s="81">
        <v>112003</v>
      </c>
      <c r="C5616" s="82" t="s">
        <v>11</v>
      </c>
      <c r="D5616" s="83">
        <v>43755</v>
      </c>
      <c r="E5616" s="82" t="s">
        <v>243</v>
      </c>
      <c r="F5616" s="84"/>
      <c r="G5616" s="84">
        <v>-3500</v>
      </c>
      <c r="H5616" s="18">
        <f t="shared" si="88"/>
        <v>-3500</v>
      </c>
    </row>
    <row r="5617" spans="2:8" s="13" customFormat="1" hidden="1" x14ac:dyDescent="0.15">
      <c r="B5617" s="81">
        <v>811012</v>
      </c>
      <c r="C5617" s="82" t="s">
        <v>151</v>
      </c>
      <c r="D5617" s="83">
        <v>43755</v>
      </c>
      <c r="E5617" s="82" t="s">
        <v>2774</v>
      </c>
      <c r="F5617" s="84">
        <v>5498159</v>
      </c>
      <c r="G5617" s="84"/>
      <c r="H5617" s="18">
        <f t="shared" si="88"/>
        <v>5498159</v>
      </c>
    </row>
    <row r="5618" spans="2:8" s="13" customFormat="1" hidden="1" x14ac:dyDescent="0.15">
      <c r="B5618" s="81">
        <v>112003</v>
      </c>
      <c r="C5618" s="82" t="s">
        <v>11</v>
      </c>
      <c r="D5618" s="83">
        <v>43755</v>
      </c>
      <c r="E5618" s="82" t="s">
        <v>2774</v>
      </c>
      <c r="F5618" s="84"/>
      <c r="G5618" s="84">
        <v>-5498159</v>
      </c>
      <c r="H5618" s="18">
        <f t="shared" si="88"/>
        <v>-5498159</v>
      </c>
    </row>
    <row r="5619" spans="2:8" s="13" customFormat="1" hidden="1" x14ac:dyDescent="0.15">
      <c r="B5619" s="81">
        <v>811011</v>
      </c>
      <c r="C5619" s="82" t="s">
        <v>150</v>
      </c>
      <c r="D5619" s="83">
        <v>43755</v>
      </c>
      <c r="E5619" s="82" t="s">
        <v>2775</v>
      </c>
      <c r="F5619" s="84">
        <v>6043100</v>
      </c>
      <c r="G5619" s="84"/>
      <c r="H5619" s="18">
        <f t="shared" si="88"/>
        <v>6043100</v>
      </c>
    </row>
    <row r="5620" spans="2:8" s="13" customFormat="1" hidden="1" x14ac:dyDescent="0.15">
      <c r="B5620" s="81">
        <v>112003</v>
      </c>
      <c r="C5620" s="82" t="s">
        <v>11</v>
      </c>
      <c r="D5620" s="83">
        <v>43755</v>
      </c>
      <c r="E5620" s="82" t="s">
        <v>2775</v>
      </c>
      <c r="F5620" s="84"/>
      <c r="G5620" s="84">
        <v>-6043100</v>
      </c>
      <c r="H5620" s="18">
        <f t="shared" si="88"/>
        <v>-6043100</v>
      </c>
    </row>
    <row r="5621" spans="2:8" s="13" customFormat="1" hidden="1" x14ac:dyDescent="0.15">
      <c r="B5621" s="81">
        <v>711034</v>
      </c>
      <c r="C5621" s="82" t="s">
        <v>183</v>
      </c>
      <c r="D5621" s="83">
        <v>43755</v>
      </c>
      <c r="E5621" s="82" t="s">
        <v>2776</v>
      </c>
      <c r="F5621" s="84">
        <v>1155150</v>
      </c>
      <c r="G5621" s="84"/>
      <c r="H5621" s="18">
        <f t="shared" si="88"/>
        <v>1155150</v>
      </c>
    </row>
    <row r="5622" spans="2:8" s="13" customFormat="1" hidden="1" x14ac:dyDescent="0.15">
      <c r="B5622" s="81">
        <v>112003</v>
      </c>
      <c r="C5622" s="82" t="s">
        <v>11</v>
      </c>
      <c r="D5622" s="83">
        <v>43755</v>
      </c>
      <c r="E5622" s="82" t="s">
        <v>2776</v>
      </c>
      <c r="F5622" s="84"/>
      <c r="G5622" s="84">
        <v>-1155150</v>
      </c>
      <c r="H5622" s="18">
        <f t="shared" si="88"/>
        <v>-1155150</v>
      </c>
    </row>
    <row r="5623" spans="2:8" s="13" customFormat="1" hidden="1" x14ac:dyDescent="0.15">
      <c r="B5623" s="81">
        <v>212001</v>
      </c>
      <c r="C5623" s="82" t="s">
        <v>2260</v>
      </c>
      <c r="D5623" s="83">
        <v>43755</v>
      </c>
      <c r="E5623" s="82" t="s">
        <v>2777</v>
      </c>
      <c r="F5623" s="84">
        <v>6577582</v>
      </c>
      <c r="G5623" s="84"/>
      <c r="H5623" s="18">
        <f t="shared" si="88"/>
        <v>6577582</v>
      </c>
    </row>
    <row r="5624" spans="2:8" s="13" customFormat="1" hidden="1" x14ac:dyDescent="0.15">
      <c r="B5624" s="81">
        <v>112003</v>
      </c>
      <c r="C5624" s="82" t="s">
        <v>11</v>
      </c>
      <c r="D5624" s="83">
        <v>43755</v>
      </c>
      <c r="E5624" s="82" t="s">
        <v>2777</v>
      </c>
      <c r="F5624" s="84"/>
      <c r="G5624" s="84">
        <v>-6577582</v>
      </c>
      <c r="H5624" s="18">
        <f t="shared" si="88"/>
        <v>-6577582</v>
      </c>
    </row>
    <row r="5625" spans="2:8" s="13" customFormat="1" hidden="1" x14ac:dyDescent="0.15">
      <c r="B5625" s="81">
        <v>212024</v>
      </c>
      <c r="C5625" s="82" t="s">
        <v>2653</v>
      </c>
      <c r="D5625" s="83">
        <v>43755</v>
      </c>
      <c r="E5625" s="82" t="s">
        <v>2778</v>
      </c>
      <c r="F5625" s="84">
        <v>3974350</v>
      </c>
      <c r="G5625" s="84"/>
      <c r="H5625" s="18">
        <f t="shared" si="88"/>
        <v>3974350</v>
      </c>
    </row>
    <row r="5626" spans="2:8" s="13" customFormat="1" hidden="1" x14ac:dyDescent="0.15">
      <c r="B5626" s="81">
        <v>112003</v>
      </c>
      <c r="C5626" s="82" t="s">
        <v>11</v>
      </c>
      <c r="D5626" s="83">
        <v>43755</v>
      </c>
      <c r="E5626" s="82" t="s">
        <v>2778</v>
      </c>
      <c r="F5626" s="84"/>
      <c r="G5626" s="84">
        <v>-3974350</v>
      </c>
      <c r="H5626" s="18">
        <f t="shared" si="88"/>
        <v>-3974350</v>
      </c>
    </row>
    <row r="5627" spans="2:8" s="13" customFormat="1" hidden="1" x14ac:dyDescent="0.15">
      <c r="B5627" s="81">
        <v>811035</v>
      </c>
      <c r="C5627" s="82" t="s">
        <v>194</v>
      </c>
      <c r="D5627" s="83">
        <v>43755</v>
      </c>
      <c r="E5627" s="82" t="s">
        <v>243</v>
      </c>
      <c r="F5627" s="84">
        <v>3500</v>
      </c>
      <c r="G5627" s="84"/>
      <c r="H5627" s="18">
        <f t="shared" si="88"/>
        <v>3500</v>
      </c>
    </row>
    <row r="5628" spans="2:8" s="13" customFormat="1" hidden="1" x14ac:dyDescent="0.15">
      <c r="B5628" s="81">
        <v>112003</v>
      </c>
      <c r="C5628" s="82" t="s">
        <v>11</v>
      </c>
      <c r="D5628" s="83">
        <v>43755</v>
      </c>
      <c r="E5628" s="82" t="s">
        <v>243</v>
      </c>
      <c r="F5628" s="84"/>
      <c r="G5628" s="84">
        <v>-3500</v>
      </c>
      <c r="H5628" s="18">
        <f t="shared" si="88"/>
        <v>-3500</v>
      </c>
    </row>
    <row r="5629" spans="2:8" s="13" customFormat="1" hidden="1" x14ac:dyDescent="0.15">
      <c r="B5629" s="81">
        <v>212003</v>
      </c>
      <c r="C5629" s="82" t="s">
        <v>2262</v>
      </c>
      <c r="D5629" s="83">
        <v>43755</v>
      </c>
      <c r="E5629" s="82" t="s">
        <v>2779</v>
      </c>
      <c r="F5629" s="84">
        <v>475000</v>
      </c>
      <c r="G5629" s="84"/>
      <c r="H5629" s="18">
        <f t="shared" si="88"/>
        <v>475000</v>
      </c>
    </row>
    <row r="5630" spans="2:8" s="13" customFormat="1" hidden="1" x14ac:dyDescent="0.15">
      <c r="B5630" s="81">
        <v>112003</v>
      </c>
      <c r="C5630" s="82" t="s">
        <v>11</v>
      </c>
      <c r="D5630" s="83">
        <v>43755</v>
      </c>
      <c r="E5630" s="82" t="s">
        <v>2779</v>
      </c>
      <c r="F5630" s="84"/>
      <c r="G5630" s="84">
        <v>-475000</v>
      </c>
      <c r="H5630" s="18">
        <f t="shared" si="88"/>
        <v>-475000</v>
      </c>
    </row>
    <row r="5631" spans="2:8" s="13" customFormat="1" hidden="1" x14ac:dyDescent="0.15">
      <c r="B5631" s="81">
        <v>611013</v>
      </c>
      <c r="C5631" s="82" t="s">
        <v>152</v>
      </c>
      <c r="D5631" s="83">
        <v>43755</v>
      </c>
      <c r="E5631" s="82" t="s">
        <v>2780</v>
      </c>
      <c r="F5631" s="84">
        <v>4500000</v>
      </c>
      <c r="G5631" s="84"/>
      <c r="H5631" s="18">
        <f t="shared" si="88"/>
        <v>4500000</v>
      </c>
    </row>
    <row r="5632" spans="2:8" s="13" customFormat="1" hidden="1" x14ac:dyDescent="0.15">
      <c r="B5632" s="81">
        <v>112003</v>
      </c>
      <c r="C5632" s="82" t="s">
        <v>11</v>
      </c>
      <c r="D5632" s="83">
        <v>43755</v>
      </c>
      <c r="E5632" s="82" t="s">
        <v>2780</v>
      </c>
      <c r="F5632" s="84"/>
      <c r="G5632" s="84">
        <v>-4500000</v>
      </c>
      <c r="H5632" s="18">
        <f t="shared" si="88"/>
        <v>-4500000</v>
      </c>
    </row>
    <row r="5633" spans="2:8" s="13" customFormat="1" hidden="1" x14ac:dyDescent="0.15">
      <c r="B5633" s="81">
        <v>711034</v>
      </c>
      <c r="C5633" s="82" t="s">
        <v>183</v>
      </c>
      <c r="D5633" s="83">
        <v>43755</v>
      </c>
      <c r="E5633" s="82" t="s">
        <v>2781</v>
      </c>
      <c r="F5633" s="84">
        <v>4720599</v>
      </c>
      <c r="G5633" s="84"/>
      <c r="H5633" s="18">
        <f t="shared" si="88"/>
        <v>4720599</v>
      </c>
    </row>
    <row r="5634" spans="2:8" s="13" customFormat="1" hidden="1" x14ac:dyDescent="0.15">
      <c r="B5634" s="81">
        <v>112003</v>
      </c>
      <c r="C5634" s="82" t="s">
        <v>11</v>
      </c>
      <c r="D5634" s="83">
        <v>43755</v>
      </c>
      <c r="E5634" s="82" t="s">
        <v>2781</v>
      </c>
      <c r="F5634" s="84"/>
      <c r="G5634" s="84">
        <v>-4720599</v>
      </c>
      <c r="H5634" s="18">
        <f t="shared" si="88"/>
        <v>-4720599</v>
      </c>
    </row>
    <row r="5635" spans="2:8" s="13" customFormat="1" hidden="1" x14ac:dyDescent="0.15">
      <c r="B5635" s="81">
        <v>912006</v>
      </c>
      <c r="C5635" s="82" t="s">
        <v>207</v>
      </c>
      <c r="D5635" s="83">
        <v>43755</v>
      </c>
      <c r="E5635" s="82" t="s">
        <v>2782</v>
      </c>
      <c r="F5635" s="84">
        <v>500000</v>
      </c>
      <c r="G5635" s="84"/>
      <c r="H5635" s="18">
        <f t="shared" si="88"/>
        <v>500000</v>
      </c>
    </row>
    <row r="5636" spans="2:8" s="13" customFormat="1" hidden="1" x14ac:dyDescent="0.15">
      <c r="B5636" s="81">
        <v>112003</v>
      </c>
      <c r="C5636" s="82" t="s">
        <v>11</v>
      </c>
      <c r="D5636" s="83">
        <v>43755</v>
      </c>
      <c r="E5636" s="82" t="s">
        <v>2782</v>
      </c>
      <c r="F5636" s="84"/>
      <c r="G5636" s="84">
        <v>-500000</v>
      </c>
      <c r="H5636" s="18">
        <f t="shared" si="88"/>
        <v>-500000</v>
      </c>
    </row>
    <row r="5637" spans="2:8" s="13" customFormat="1" hidden="1" x14ac:dyDescent="0.15">
      <c r="B5637" s="81">
        <v>141005</v>
      </c>
      <c r="C5637" s="82" t="s">
        <v>36</v>
      </c>
      <c r="D5637" s="83">
        <v>43755</v>
      </c>
      <c r="E5637" s="82" t="s">
        <v>2783</v>
      </c>
      <c r="F5637" s="84">
        <v>13160000</v>
      </c>
      <c r="G5637" s="84"/>
      <c r="H5637" s="18">
        <f t="shared" si="88"/>
        <v>13160000</v>
      </c>
    </row>
    <row r="5638" spans="2:8" s="13" customFormat="1" hidden="1" x14ac:dyDescent="0.15">
      <c r="B5638" s="81">
        <v>141002</v>
      </c>
      <c r="C5638" s="82" t="s">
        <v>33</v>
      </c>
      <c r="D5638" s="83">
        <v>43755</v>
      </c>
      <c r="E5638" s="82" t="s">
        <v>2783</v>
      </c>
      <c r="F5638" s="84">
        <v>13160000</v>
      </c>
      <c r="G5638" s="84"/>
      <c r="H5638" s="18">
        <f t="shared" si="88"/>
        <v>13160000</v>
      </c>
    </row>
    <row r="5639" spans="2:8" s="13" customFormat="1" hidden="1" x14ac:dyDescent="0.15">
      <c r="B5639" s="81">
        <v>112003</v>
      </c>
      <c r="C5639" s="82" t="s">
        <v>11</v>
      </c>
      <c r="D5639" s="83">
        <v>43755</v>
      </c>
      <c r="E5639" s="82" t="s">
        <v>2783</v>
      </c>
      <c r="F5639" s="84"/>
      <c r="G5639" s="84">
        <v>-26320000</v>
      </c>
      <c r="H5639" s="18">
        <f t="shared" si="88"/>
        <v>-26320000</v>
      </c>
    </row>
    <row r="5640" spans="2:8" s="13" customFormat="1" hidden="1" x14ac:dyDescent="0.15">
      <c r="B5640" s="81">
        <v>711034</v>
      </c>
      <c r="C5640" s="82" t="s">
        <v>183</v>
      </c>
      <c r="D5640" s="83">
        <v>43755</v>
      </c>
      <c r="E5640" s="82" t="s">
        <v>2776</v>
      </c>
      <c r="F5640" s="84">
        <v>425000</v>
      </c>
      <c r="G5640" s="84"/>
      <c r="H5640" s="18">
        <f t="shared" si="88"/>
        <v>425000</v>
      </c>
    </row>
    <row r="5641" spans="2:8" s="13" customFormat="1" hidden="1" x14ac:dyDescent="0.15">
      <c r="B5641" s="81">
        <v>112003</v>
      </c>
      <c r="C5641" s="82" t="s">
        <v>11</v>
      </c>
      <c r="D5641" s="83">
        <v>43755</v>
      </c>
      <c r="E5641" s="82" t="s">
        <v>2776</v>
      </c>
      <c r="F5641" s="84"/>
      <c r="G5641" s="84">
        <v>-425000</v>
      </c>
      <c r="H5641" s="18">
        <f t="shared" si="88"/>
        <v>-425000</v>
      </c>
    </row>
    <row r="5642" spans="2:8" s="13" customFormat="1" hidden="1" x14ac:dyDescent="0.15">
      <c r="B5642" s="81">
        <v>611012</v>
      </c>
      <c r="C5642" s="82" t="s">
        <v>151</v>
      </c>
      <c r="D5642" s="83">
        <v>43755</v>
      </c>
      <c r="E5642" s="82" t="s">
        <v>2784</v>
      </c>
      <c r="F5642" s="84">
        <v>3175000</v>
      </c>
      <c r="G5642" s="84"/>
      <c r="H5642" s="18">
        <f t="shared" si="88"/>
        <v>3175000</v>
      </c>
    </row>
    <row r="5643" spans="2:8" s="13" customFormat="1" hidden="1" x14ac:dyDescent="0.15">
      <c r="B5643" s="81">
        <v>112003</v>
      </c>
      <c r="C5643" s="82" t="s">
        <v>11</v>
      </c>
      <c r="D5643" s="83">
        <v>43755</v>
      </c>
      <c r="E5643" s="82" t="s">
        <v>2784</v>
      </c>
      <c r="F5643" s="84"/>
      <c r="G5643" s="84">
        <v>-3175000</v>
      </c>
      <c r="H5643" s="18">
        <f t="shared" si="88"/>
        <v>-3175000</v>
      </c>
    </row>
    <row r="5644" spans="2:8" s="13" customFormat="1" hidden="1" x14ac:dyDescent="0.15">
      <c r="B5644" s="81">
        <v>711034</v>
      </c>
      <c r="C5644" s="82" t="s">
        <v>183</v>
      </c>
      <c r="D5644" s="83">
        <v>43755</v>
      </c>
      <c r="E5644" s="82" t="s">
        <v>2785</v>
      </c>
      <c r="F5644" s="84">
        <v>220000</v>
      </c>
      <c r="G5644" s="84"/>
      <c r="H5644" s="18">
        <f t="shared" si="88"/>
        <v>220000</v>
      </c>
    </row>
    <row r="5645" spans="2:8" s="13" customFormat="1" hidden="1" x14ac:dyDescent="0.15">
      <c r="B5645" s="81">
        <v>112003</v>
      </c>
      <c r="C5645" s="82" t="s">
        <v>11</v>
      </c>
      <c r="D5645" s="83">
        <v>43755</v>
      </c>
      <c r="E5645" s="82" t="s">
        <v>2785</v>
      </c>
      <c r="F5645" s="84"/>
      <c r="G5645" s="84">
        <v>-220000</v>
      </c>
      <c r="H5645" s="18">
        <f t="shared" si="88"/>
        <v>-220000</v>
      </c>
    </row>
    <row r="5646" spans="2:8" s="13" customFormat="1" hidden="1" x14ac:dyDescent="0.15">
      <c r="B5646" s="81">
        <v>212021</v>
      </c>
      <c r="C5646" s="82" t="s">
        <v>2279</v>
      </c>
      <c r="D5646" s="83">
        <v>43755</v>
      </c>
      <c r="E5646" s="82" t="s">
        <v>2786</v>
      </c>
      <c r="F5646" s="84">
        <v>2280000</v>
      </c>
      <c r="G5646" s="84"/>
      <c r="H5646" s="18">
        <f t="shared" si="88"/>
        <v>2280000</v>
      </c>
    </row>
    <row r="5647" spans="2:8" s="13" customFormat="1" hidden="1" x14ac:dyDescent="0.15">
      <c r="B5647" s="81">
        <v>112003</v>
      </c>
      <c r="C5647" s="82" t="s">
        <v>11</v>
      </c>
      <c r="D5647" s="83">
        <v>43755</v>
      </c>
      <c r="E5647" s="82" t="s">
        <v>2786</v>
      </c>
      <c r="F5647" s="84"/>
      <c r="G5647" s="84">
        <v>-2280000</v>
      </c>
      <c r="H5647" s="18">
        <f t="shared" si="88"/>
        <v>-2280000</v>
      </c>
    </row>
    <row r="5648" spans="2:8" s="13" customFormat="1" hidden="1" x14ac:dyDescent="0.15">
      <c r="B5648" s="81">
        <v>811012</v>
      </c>
      <c r="C5648" s="82" t="s">
        <v>151</v>
      </c>
      <c r="D5648" s="83">
        <v>43755</v>
      </c>
      <c r="E5648" s="82" t="s">
        <v>2787</v>
      </c>
      <c r="F5648" s="84">
        <v>7309135</v>
      </c>
      <c r="G5648" s="84"/>
      <c r="H5648" s="18">
        <f t="shared" si="88"/>
        <v>7309135</v>
      </c>
    </row>
    <row r="5649" spans="2:8" s="13" customFormat="1" hidden="1" x14ac:dyDescent="0.15">
      <c r="B5649" s="81">
        <v>112003</v>
      </c>
      <c r="C5649" s="82" t="s">
        <v>11</v>
      </c>
      <c r="D5649" s="83">
        <v>43755</v>
      </c>
      <c r="E5649" s="82" t="s">
        <v>2787</v>
      </c>
      <c r="F5649" s="84"/>
      <c r="G5649" s="84">
        <v>-7309135</v>
      </c>
      <c r="H5649" s="18">
        <f t="shared" si="88"/>
        <v>-7309135</v>
      </c>
    </row>
    <row r="5650" spans="2:8" s="13" customFormat="1" hidden="1" x14ac:dyDescent="0.15">
      <c r="B5650" s="81">
        <v>811035</v>
      </c>
      <c r="C5650" s="82" t="s">
        <v>194</v>
      </c>
      <c r="D5650" s="83">
        <v>43756</v>
      </c>
      <c r="E5650" s="82" t="s">
        <v>2788</v>
      </c>
      <c r="F5650" s="84">
        <v>100000</v>
      </c>
      <c r="G5650" s="84"/>
      <c r="H5650" s="18">
        <f t="shared" si="88"/>
        <v>100000</v>
      </c>
    </row>
    <row r="5651" spans="2:8" s="13" customFormat="1" hidden="1" x14ac:dyDescent="0.15">
      <c r="B5651" s="81">
        <v>112003</v>
      </c>
      <c r="C5651" s="82" t="s">
        <v>11</v>
      </c>
      <c r="D5651" s="83">
        <v>43756</v>
      </c>
      <c r="E5651" s="82" t="s">
        <v>2788</v>
      </c>
      <c r="F5651" s="84"/>
      <c r="G5651" s="84">
        <v>-100000</v>
      </c>
      <c r="H5651" s="18">
        <f t="shared" si="88"/>
        <v>-100000</v>
      </c>
    </row>
    <row r="5652" spans="2:8" s="13" customFormat="1" hidden="1" x14ac:dyDescent="0.15">
      <c r="B5652" s="81">
        <v>811010</v>
      </c>
      <c r="C5652" s="82" t="s">
        <v>149</v>
      </c>
      <c r="D5652" s="83">
        <v>43756</v>
      </c>
      <c r="E5652" s="82" t="s">
        <v>417</v>
      </c>
      <c r="F5652" s="84">
        <v>3072000</v>
      </c>
      <c r="G5652" s="84"/>
      <c r="H5652" s="18">
        <f t="shared" si="88"/>
        <v>3072000</v>
      </c>
    </row>
    <row r="5653" spans="2:8" s="13" customFormat="1" hidden="1" x14ac:dyDescent="0.15">
      <c r="B5653" s="81">
        <v>811013</v>
      </c>
      <c r="C5653" s="82" t="s">
        <v>152</v>
      </c>
      <c r="D5653" s="83">
        <v>43756</v>
      </c>
      <c r="E5653" s="82" t="s">
        <v>417</v>
      </c>
      <c r="F5653" s="84">
        <v>816500</v>
      </c>
      <c r="G5653" s="84"/>
      <c r="H5653" s="18">
        <f t="shared" si="88"/>
        <v>816500</v>
      </c>
    </row>
    <row r="5654" spans="2:8" s="13" customFormat="1" hidden="1" x14ac:dyDescent="0.15">
      <c r="B5654" s="81">
        <v>811021</v>
      </c>
      <c r="C5654" s="82" t="s">
        <v>159</v>
      </c>
      <c r="D5654" s="83">
        <v>43756</v>
      </c>
      <c r="E5654" s="82" t="s">
        <v>417</v>
      </c>
      <c r="F5654" s="84">
        <v>403000</v>
      </c>
      <c r="G5654" s="84"/>
      <c r="H5654" s="18">
        <f t="shared" si="88"/>
        <v>403000</v>
      </c>
    </row>
    <row r="5655" spans="2:8" s="13" customFormat="1" hidden="1" x14ac:dyDescent="0.15">
      <c r="B5655" s="81">
        <v>811012</v>
      </c>
      <c r="C5655" s="82" t="s">
        <v>151</v>
      </c>
      <c r="D5655" s="83">
        <v>43756</v>
      </c>
      <c r="E5655" s="82" t="s">
        <v>417</v>
      </c>
      <c r="F5655" s="84">
        <v>1435600</v>
      </c>
      <c r="G5655" s="84"/>
      <c r="H5655" s="18">
        <f t="shared" si="88"/>
        <v>1435600</v>
      </c>
    </row>
    <row r="5656" spans="2:8" s="13" customFormat="1" hidden="1" x14ac:dyDescent="0.15">
      <c r="B5656" s="81">
        <v>811035</v>
      </c>
      <c r="C5656" s="82" t="s">
        <v>194</v>
      </c>
      <c r="D5656" s="83">
        <v>43756</v>
      </c>
      <c r="E5656" s="82" t="s">
        <v>417</v>
      </c>
      <c r="F5656" s="84">
        <v>832000</v>
      </c>
      <c r="G5656" s="84"/>
      <c r="H5656" s="18">
        <f t="shared" si="88"/>
        <v>832000</v>
      </c>
    </row>
    <row r="5657" spans="2:8" s="13" customFormat="1" hidden="1" x14ac:dyDescent="0.15">
      <c r="B5657" s="81">
        <v>112003</v>
      </c>
      <c r="C5657" s="82" t="s">
        <v>11</v>
      </c>
      <c r="D5657" s="83">
        <v>43756</v>
      </c>
      <c r="E5657" s="82" t="s">
        <v>417</v>
      </c>
      <c r="F5657" s="84"/>
      <c r="G5657" s="84">
        <v>-6559100</v>
      </c>
      <c r="H5657" s="18">
        <f t="shared" si="88"/>
        <v>-6559100</v>
      </c>
    </row>
    <row r="5658" spans="2:8" s="13" customFormat="1" hidden="1" x14ac:dyDescent="0.15">
      <c r="B5658" s="81">
        <v>112003</v>
      </c>
      <c r="C5658" s="82" t="s">
        <v>11</v>
      </c>
      <c r="D5658" s="83">
        <v>43756</v>
      </c>
      <c r="E5658" s="82" t="s">
        <v>2789</v>
      </c>
      <c r="F5658" s="84">
        <v>300000</v>
      </c>
      <c r="G5658" s="84"/>
      <c r="H5658" s="18">
        <f t="shared" si="88"/>
        <v>300000</v>
      </c>
    </row>
    <row r="5659" spans="2:8" s="13" customFormat="1" hidden="1" x14ac:dyDescent="0.15">
      <c r="B5659" s="81">
        <v>711034</v>
      </c>
      <c r="C5659" s="82" t="s">
        <v>183</v>
      </c>
      <c r="D5659" s="83">
        <v>43756</v>
      </c>
      <c r="E5659" s="82" t="s">
        <v>2789</v>
      </c>
      <c r="F5659" s="84"/>
      <c r="G5659" s="84">
        <v>-300000</v>
      </c>
      <c r="H5659" s="18">
        <f t="shared" si="88"/>
        <v>-300000</v>
      </c>
    </row>
    <row r="5660" spans="2:8" s="13" customFormat="1" hidden="1" x14ac:dyDescent="0.15">
      <c r="B5660" s="81">
        <v>811021</v>
      </c>
      <c r="C5660" s="82" t="s">
        <v>159</v>
      </c>
      <c r="D5660" s="83">
        <v>43756</v>
      </c>
      <c r="E5660" s="82" t="s">
        <v>2790</v>
      </c>
      <c r="F5660" s="84">
        <v>209001</v>
      </c>
      <c r="G5660" s="84"/>
      <c r="H5660" s="18">
        <f t="shared" si="88"/>
        <v>209001</v>
      </c>
    </row>
    <row r="5661" spans="2:8" s="13" customFormat="1" hidden="1" x14ac:dyDescent="0.15">
      <c r="B5661" s="81">
        <v>112003</v>
      </c>
      <c r="C5661" s="82" t="s">
        <v>11</v>
      </c>
      <c r="D5661" s="83">
        <v>43756</v>
      </c>
      <c r="E5661" s="82" t="s">
        <v>2790</v>
      </c>
      <c r="F5661" s="84"/>
      <c r="G5661" s="84">
        <v>-209001</v>
      </c>
      <c r="H5661" s="18">
        <f t="shared" si="88"/>
        <v>-209001</v>
      </c>
    </row>
    <row r="5662" spans="2:8" s="13" customFormat="1" hidden="1" x14ac:dyDescent="0.15">
      <c r="B5662" s="81">
        <v>811035</v>
      </c>
      <c r="C5662" s="82" t="s">
        <v>194</v>
      </c>
      <c r="D5662" s="83">
        <v>43756</v>
      </c>
      <c r="E5662" s="82" t="s">
        <v>2791</v>
      </c>
      <c r="F5662" s="84">
        <v>3500</v>
      </c>
      <c r="G5662" s="84"/>
      <c r="H5662" s="18">
        <f t="shared" si="88"/>
        <v>3500</v>
      </c>
    </row>
    <row r="5663" spans="2:8" s="13" customFormat="1" hidden="1" x14ac:dyDescent="0.15">
      <c r="B5663" s="81">
        <v>112003</v>
      </c>
      <c r="C5663" s="82" t="s">
        <v>11</v>
      </c>
      <c r="D5663" s="83">
        <v>43756</v>
      </c>
      <c r="E5663" s="82" t="s">
        <v>2791</v>
      </c>
      <c r="F5663" s="84"/>
      <c r="G5663" s="84">
        <v>-3500</v>
      </c>
      <c r="H5663" s="18">
        <f t="shared" si="88"/>
        <v>-3500</v>
      </c>
    </row>
    <row r="5664" spans="2:8" s="13" customFormat="1" hidden="1" x14ac:dyDescent="0.15">
      <c r="B5664" s="81">
        <v>212033</v>
      </c>
      <c r="C5664" s="82" t="s">
        <v>2792</v>
      </c>
      <c r="D5664" s="83">
        <v>43756</v>
      </c>
      <c r="E5664" s="82" t="s">
        <v>2793</v>
      </c>
      <c r="F5664" s="84">
        <v>2480000</v>
      </c>
      <c r="G5664" s="84"/>
      <c r="H5664" s="18">
        <f t="shared" si="88"/>
        <v>2480000</v>
      </c>
    </row>
    <row r="5665" spans="2:8" s="13" customFormat="1" hidden="1" x14ac:dyDescent="0.15">
      <c r="B5665" s="81">
        <v>112003</v>
      </c>
      <c r="C5665" s="82" t="s">
        <v>11</v>
      </c>
      <c r="D5665" s="83">
        <v>43756</v>
      </c>
      <c r="E5665" s="82" t="s">
        <v>2793</v>
      </c>
      <c r="F5665" s="84"/>
      <c r="G5665" s="84">
        <v>-2480000</v>
      </c>
      <c r="H5665" s="18">
        <f t="shared" si="88"/>
        <v>-2480000</v>
      </c>
    </row>
    <row r="5666" spans="2:8" s="13" customFormat="1" hidden="1" x14ac:dyDescent="0.15">
      <c r="B5666" s="81">
        <v>811035</v>
      </c>
      <c r="C5666" s="82" t="s">
        <v>194</v>
      </c>
      <c r="D5666" s="83">
        <v>43756</v>
      </c>
      <c r="E5666" s="82" t="s">
        <v>2791</v>
      </c>
      <c r="F5666" s="84">
        <v>3500</v>
      </c>
      <c r="G5666" s="84"/>
      <c r="H5666" s="18">
        <f t="shared" ref="H5666:H5729" si="89">F5666+G5666</f>
        <v>3500</v>
      </c>
    </row>
    <row r="5667" spans="2:8" s="13" customFormat="1" hidden="1" x14ac:dyDescent="0.15">
      <c r="B5667" s="81">
        <v>112003</v>
      </c>
      <c r="C5667" s="82" t="s">
        <v>11</v>
      </c>
      <c r="D5667" s="83">
        <v>43756</v>
      </c>
      <c r="E5667" s="82" t="s">
        <v>2791</v>
      </c>
      <c r="F5667" s="84"/>
      <c r="G5667" s="84">
        <v>-3500</v>
      </c>
      <c r="H5667" s="18">
        <f t="shared" si="89"/>
        <v>-3500</v>
      </c>
    </row>
    <row r="5668" spans="2:8" s="13" customFormat="1" hidden="1" x14ac:dyDescent="0.15">
      <c r="B5668" s="81">
        <v>212033</v>
      </c>
      <c r="C5668" s="82" t="s">
        <v>2792</v>
      </c>
      <c r="D5668" s="83">
        <v>43756</v>
      </c>
      <c r="E5668" s="82" t="s">
        <v>2794</v>
      </c>
      <c r="F5668" s="84">
        <v>6443600</v>
      </c>
      <c r="G5668" s="84"/>
      <c r="H5668" s="18">
        <f t="shared" si="89"/>
        <v>6443600</v>
      </c>
    </row>
    <row r="5669" spans="2:8" s="13" customFormat="1" hidden="1" x14ac:dyDescent="0.15">
      <c r="B5669" s="81">
        <v>112003</v>
      </c>
      <c r="C5669" s="82" t="s">
        <v>11</v>
      </c>
      <c r="D5669" s="83">
        <v>43756</v>
      </c>
      <c r="E5669" s="82" t="s">
        <v>2794</v>
      </c>
      <c r="F5669" s="84"/>
      <c r="G5669" s="84">
        <v>-6443600</v>
      </c>
      <c r="H5669" s="18">
        <f t="shared" si="89"/>
        <v>-6443600</v>
      </c>
    </row>
    <row r="5670" spans="2:8" s="13" customFormat="1" hidden="1" x14ac:dyDescent="0.15">
      <c r="B5670" s="81">
        <v>811035</v>
      </c>
      <c r="C5670" s="82" t="s">
        <v>194</v>
      </c>
      <c r="D5670" s="83">
        <v>43756</v>
      </c>
      <c r="E5670" s="82" t="s">
        <v>2791</v>
      </c>
      <c r="F5670" s="84">
        <v>3500</v>
      </c>
      <c r="G5670" s="84"/>
      <c r="H5670" s="18">
        <f t="shared" si="89"/>
        <v>3500</v>
      </c>
    </row>
    <row r="5671" spans="2:8" s="13" customFormat="1" hidden="1" x14ac:dyDescent="0.15">
      <c r="B5671" s="81">
        <v>112003</v>
      </c>
      <c r="C5671" s="82" t="s">
        <v>11</v>
      </c>
      <c r="D5671" s="83">
        <v>43756</v>
      </c>
      <c r="E5671" s="82" t="s">
        <v>2791</v>
      </c>
      <c r="F5671" s="84"/>
      <c r="G5671" s="84">
        <v>-3500</v>
      </c>
      <c r="H5671" s="18">
        <f t="shared" si="89"/>
        <v>-3500</v>
      </c>
    </row>
    <row r="5672" spans="2:8" s="13" customFormat="1" hidden="1" x14ac:dyDescent="0.15">
      <c r="B5672" s="81">
        <v>711004</v>
      </c>
      <c r="C5672" s="82" t="s">
        <v>143</v>
      </c>
      <c r="D5672" s="83">
        <v>43756</v>
      </c>
      <c r="E5672" s="82" t="s">
        <v>1409</v>
      </c>
      <c r="F5672" s="84">
        <v>500000</v>
      </c>
      <c r="G5672" s="84"/>
      <c r="H5672" s="18">
        <f t="shared" si="89"/>
        <v>500000</v>
      </c>
    </row>
    <row r="5673" spans="2:8" s="13" customFormat="1" hidden="1" x14ac:dyDescent="0.15">
      <c r="B5673" s="81">
        <v>112003</v>
      </c>
      <c r="C5673" s="82" t="s">
        <v>11</v>
      </c>
      <c r="D5673" s="83">
        <v>43756</v>
      </c>
      <c r="E5673" s="82" t="s">
        <v>1409</v>
      </c>
      <c r="F5673" s="84"/>
      <c r="G5673" s="84">
        <v>-500000</v>
      </c>
      <c r="H5673" s="18">
        <f t="shared" si="89"/>
        <v>-500000</v>
      </c>
    </row>
    <row r="5674" spans="2:8" s="13" customFormat="1" hidden="1" x14ac:dyDescent="0.15">
      <c r="B5674" s="81">
        <v>711004</v>
      </c>
      <c r="C5674" s="82" t="s">
        <v>143</v>
      </c>
      <c r="D5674" s="83">
        <v>43756</v>
      </c>
      <c r="E5674" s="82" t="s">
        <v>1411</v>
      </c>
      <c r="F5674" s="84">
        <v>600000</v>
      </c>
      <c r="G5674" s="84"/>
      <c r="H5674" s="18">
        <f t="shared" si="89"/>
        <v>600000</v>
      </c>
    </row>
    <row r="5675" spans="2:8" s="13" customFormat="1" hidden="1" x14ac:dyDescent="0.15">
      <c r="B5675" s="81">
        <v>112003</v>
      </c>
      <c r="C5675" s="82" t="s">
        <v>11</v>
      </c>
      <c r="D5675" s="83">
        <v>43756</v>
      </c>
      <c r="E5675" s="82" t="s">
        <v>1411</v>
      </c>
      <c r="F5675" s="84"/>
      <c r="G5675" s="84">
        <v>-600000</v>
      </c>
      <c r="H5675" s="18">
        <f t="shared" si="89"/>
        <v>-600000</v>
      </c>
    </row>
    <row r="5676" spans="2:8" s="13" customFormat="1" hidden="1" x14ac:dyDescent="0.15">
      <c r="B5676" s="81">
        <v>711004</v>
      </c>
      <c r="C5676" s="82" t="s">
        <v>143</v>
      </c>
      <c r="D5676" s="83">
        <v>43756</v>
      </c>
      <c r="E5676" s="82" t="s">
        <v>1412</v>
      </c>
      <c r="F5676" s="84">
        <v>600000</v>
      </c>
      <c r="G5676" s="84"/>
      <c r="H5676" s="18">
        <f t="shared" si="89"/>
        <v>600000</v>
      </c>
    </row>
    <row r="5677" spans="2:8" s="13" customFormat="1" hidden="1" x14ac:dyDescent="0.15">
      <c r="B5677" s="81">
        <v>112003</v>
      </c>
      <c r="C5677" s="82" t="s">
        <v>11</v>
      </c>
      <c r="D5677" s="83">
        <v>43756</v>
      </c>
      <c r="E5677" s="82" t="s">
        <v>1412</v>
      </c>
      <c r="F5677" s="84"/>
      <c r="G5677" s="84">
        <v>-600000</v>
      </c>
      <c r="H5677" s="18">
        <f t="shared" si="89"/>
        <v>-600000</v>
      </c>
    </row>
    <row r="5678" spans="2:8" s="13" customFormat="1" hidden="1" x14ac:dyDescent="0.15">
      <c r="B5678" s="81">
        <v>711004</v>
      </c>
      <c r="C5678" s="82" t="s">
        <v>143</v>
      </c>
      <c r="D5678" s="83">
        <v>43756</v>
      </c>
      <c r="E5678" s="82" t="s">
        <v>1410</v>
      </c>
      <c r="F5678" s="84">
        <v>700000</v>
      </c>
      <c r="G5678" s="84"/>
      <c r="H5678" s="18">
        <f t="shared" si="89"/>
        <v>700000</v>
      </c>
    </row>
    <row r="5679" spans="2:8" s="13" customFormat="1" hidden="1" x14ac:dyDescent="0.15">
      <c r="B5679" s="81">
        <v>112003</v>
      </c>
      <c r="C5679" s="82" t="s">
        <v>11</v>
      </c>
      <c r="D5679" s="83">
        <v>43756</v>
      </c>
      <c r="E5679" s="82" t="s">
        <v>1410</v>
      </c>
      <c r="F5679" s="84"/>
      <c r="G5679" s="84">
        <v>-700000</v>
      </c>
      <c r="H5679" s="18">
        <f t="shared" si="89"/>
        <v>-700000</v>
      </c>
    </row>
    <row r="5680" spans="2:8" s="13" customFormat="1" hidden="1" x14ac:dyDescent="0.15">
      <c r="B5680" s="81">
        <v>711004</v>
      </c>
      <c r="C5680" s="82" t="s">
        <v>143</v>
      </c>
      <c r="D5680" s="83">
        <v>43756</v>
      </c>
      <c r="E5680" s="82" t="s">
        <v>2720</v>
      </c>
      <c r="F5680" s="84">
        <v>700000</v>
      </c>
      <c r="G5680" s="84"/>
      <c r="H5680" s="18">
        <f t="shared" si="89"/>
        <v>700000</v>
      </c>
    </row>
    <row r="5681" spans="2:8" s="13" customFormat="1" hidden="1" x14ac:dyDescent="0.15">
      <c r="B5681" s="81">
        <v>112003</v>
      </c>
      <c r="C5681" s="82" t="s">
        <v>11</v>
      </c>
      <c r="D5681" s="83">
        <v>43756</v>
      </c>
      <c r="E5681" s="82" t="s">
        <v>2720</v>
      </c>
      <c r="F5681" s="84"/>
      <c r="G5681" s="84">
        <v>-700000</v>
      </c>
      <c r="H5681" s="18">
        <f t="shared" si="89"/>
        <v>-700000</v>
      </c>
    </row>
    <row r="5682" spans="2:8" s="13" customFormat="1" hidden="1" x14ac:dyDescent="0.15">
      <c r="B5682" s="81">
        <v>711004</v>
      </c>
      <c r="C5682" s="82" t="s">
        <v>143</v>
      </c>
      <c r="D5682" s="83">
        <v>43756</v>
      </c>
      <c r="E5682" s="82" t="s">
        <v>2721</v>
      </c>
      <c r="F5682" s="84">
        <v>500000</v>
      </c>
      <c r="G5682" s="84"/>
      <c r="H5682" s="18">
        <f t="shared" si="89"/>
        <v>500000</v>
      </c>
    </row>
    <row r="5683" spans="2:8" s="13" customFormat="1" hidden="1" x14ac:dyDescent="0.15">
      <c r="B5683" s="81">
        <v>112003</v>
      </c>
      <c r="C5683" s="82" t="s">
        <v>11</v>
      </c>
      <c r="D5683" s="83">
        <v>43756</v>
      </c>
      <c r="E5683" s="82" t="s">
        <v>2721</v>
      </c>
      <c r="F5683" s="84"/>
      <c r="G5683" s="84">
        <v>-500000</v>
      </c>
      <c r="H5683" s="18">
        <f t="shared" si="89"/>
        <v>-500000</v>
      </c>
    </row>
    <row r="5684" spans="2:8" s="13" customFormat="1" hidden="1" x14ac:dyDescent="0.15">
      <c r="B5684" s="81">
        <v>112003</v>
      </c>
      <c r="C5684" s="82" t="s">
        <v>11</v>
      </c>
      <c r="D5684" s="83">
        <v>43756</v>
      </c>
      <c r="E5684" s="82" t="s">
        <v>2795</v>
      </c>
      <c r="F5684" s="84">
        <v>32312401</v>
      </c>
      <c r="G5684" s="84"/>
      <c r="H5684" s="18">
        <f t="shared" si="89"/>
        <v>32312401</v>
      </c>
    </row>
    <row r="5685" spans="2:8" s="13" customFormat="1" hidden="1" x14ac:dyDescent="0.15">
      <c r="B5685" s="81">
        <v>122004</v>
      </c>
      <c r="C5685" s="82" t="s">
        <v>2218</v>
      </c>
      <c r="D5685" s="83">
        <v>43756</v>
      </c>
      <c r="E5685" s="82" t="s">
        <v>2795</v>
      </c>
      <c r="F5685" s="84"/>
      <c r="G5685" s="84">
        <v>-32312401</v>
      </c>
      <c r="H5685" s="18">
        <f t="shared" si="89"/>
        <v>-32312401</v>
      </c>
    </row>
    <row r="5686" spans="2:8" s="13" customFormat="1" hidden="1" x14ac:dyDescent="0.15">
      <c r="B5686" s="81">
        <v>112003</v>
      </c>
      <c r="C5686" s="82" t="s">
        <v>11</v>
      </c>
      <c r="D5686" s="83">
        <v>43759</v>
      </c>
      <c r="E5686" s="82" t="s">
        <v>2795</v>
      </c>
      <c r="F5686" s="84">
        <v>29206902</v>
      </c>
      <c r="G5686" s="84"/>
      <c r="H5686" s="18">
        <f t="shared" si="89"/>
        <v>29206902</v>
      </c>
    </row>
    <row r="5687" spans="2:8" s="13" customFormat="1" hidden="1" x14ac:dyDescent="0.15">
      <c r="B5687" s="81">
        <v>122004</v>
      </c>
      <c r="C5687" s="82" t="s">
        <v>2218</v>
      </c>
      <c r="D5687" s="83">
        <v>43759</v>
      </c>
      <c r="E5687" s="82" t="s">
        <v>2795</v>
      </c>
      <c r="F5687" s="84"/>
      <c r="G5687" s="84">
        <v>-29206902</v>
      </c>
      <c r="H5687" s="18">
        <f t="shared" si="89"/>
        <v>-29206902</v>
      </c>
    </row>
    <row r="5688" spans="2:8" s="13" customFormat="1" hidden="1" x14ac:dyDescent="0.15">
      <c r="B5688" s="81">
        <v>112003</v>
      </c>
      <c r="C5688" s="82" t="s">
        <v>11</v>
      </c>
      <c r="D5688" s="83">
        <v>43759</v>
      </c>
      <c r="E5688" s="82" t="s">
        <v>1544</v>
      </c>
      <c r="F5688" s="84">
        <v>36024075</v>
      </c>
      <c r="G5688" s="84"/>
      <c r="H5688" s="18">
        <f t="shared" si="89"/>
        <v>36024075</v>
      </c>
    </row>
    <row r="5689" spans="2:8" s="13" customFormat="1" hidden="1" x14ac:dyDescent="0.15">
      <c r="B5689" s="81">
        <v>711001</v>
      </c>
      <c r="C5689" s="82" t="s">
        <v>175</v>
      </c>
      <c r="D5689" s="83">
        <v>43759</v>
      </c>
      <c r="E5689" s="82" t="s">
        <v>1544</v>
      </c>
      <c r="F5689" s="84"/>
      <c r="G5689" s="84">
        <v>-36024075</v>
      </c>
      <c r="H5689" s="18">
        <f t="shared" si="89"/>
        <v>-36024075</v>
      </c>
    </row>
    <row r="5690" spans="2:8" s="13" customFormat="1" hidden="1" x14ac:dyDescent="0.15">
      <c r="B5690" s="81">
        <v>112003</v>
      </c>
      <c r="C5690" s="82" t="s">
        <v>11</v>
      </c>
      <c r="D5690" s="83">
        <v>43759</v>
      </c>
      <c r="E5690" s="82" t="s">
        <v>2795</v>
      </c>
      <c r="F5690" s="84">
        <v>25000000</v>
      </c>
      <c r="G5690" s="84"/>
      <c r="H5690" s="18">
        <f t="shared" si="89"/>
        <v>25000000</v>
      </c>
    </row>
    <row r="5691" spans="2:8" s="13" customFormat="1" hidden="1" x14ac:dyDescent="0.15">
      <c r="B5691" s="81">
        <v>122003</v>
      </c>
      <c r="C5691" s="82" t="s">
        <v>2217</v>
      </c>
      <c r="D5691" s="83">
        <v>43759</v>
      </c>
      <c r="E5691" s="82" t="s">
        <v>2795</v>
      </c>
      <c r="F5691" s="84"/>
      <c r="G5691" s="84">
        <v>-25000000</v>
      </c>
      <c r="H5691" s="18">
        <f t="shared" si="89"/>
        <v>-25000000</v>
      </c>
    </row>
    <row r="5692" spans="2:8" s="13" customFormat="1" hidden="1" x14ac:dyDescent="0.15">
      <c r="B5692" s="81">
        <v>112003</v>
      </c>
      <c r="C5692" s="82" t="s">
        <v>11</v>
      </c>
      <c r="D5692" s="83">
        <v>43760</v>
      </c>
      <c r="E5692" s="82" t="s">
        <v>2796</v>
      </c>
      <c r="F5692" s="84">
        <v>100000</v>
      </c>
      <c r="G5692" s="84"/>
      <c r="H5692" s="18">
        <f t="shared" si="89"/>
        <v>100000</v>
      </c>
    </row>
    <row r="5693" spans="2:8" s="13" customFormat="1" hidden="1" x14ac:dyDescent="0.15">
      <c r="B5693" s="81">
        <v>711034</v>
      </c>
      <c r="C5693" s="82" t="s">
        <v>183</v>
      </c>
      <c r="D5693" s="83">
        <v>43760</v>
      </c>
      <c r="E5693" s="82" t="s">
        <v>2796</v>
      </c>
      <c r="F5693" s="84"/>
      <c r="G5693" s="84">
        <v>-100000</v>
      </c>
      <c r="H5693" s="18">
        <f t="shared" si="89"/>
        <v>-100000</v>
      </c>
    </row>
    <row r="5694" spans="2:8" s="13" customFormat="1" hidden="1" x14ac:dyDescent="0.15">
      <c r="B5694" s="81">
        <v>112003</v>
      </c>
      <c r="C5694" s="82" t="s">
        <v>11</v>
      </c>
      <c r="D5694" s="83">
        <v>43760</v>
      </c>
      <c r="E5694" s="82" t="s">
        <v>2795</v>
      </c>
      <c r="F5694" s="84">
        <v>7200000</v>
      </c>
      <c r="G5694" s="84"/>
      <c r="H5694" s="18">
        <f t="shared" si="89"/>
        <v>7200000</v>
      </c>
    </row>
    <row r="5695" spans="2:8" s="13" customFormat="1" hidden="1" x14ac:dyDescent="0.15">
      <c r="B5695" s="81">
        <v>122059</v>
      </c>
      <c r="C5695" s="82" t="s">
        <v>2797</v>
      </c>
      <c r="D5695" s="83">
        <v>43760</v>
      </c>
      <c r="E5695" s="82" t="s">
        <v>2795</v>
      </c>
      <c r="F5695" s="84"/>
      <c r="G5695" s="84">
        <v>-7200000</v>
      </c>
      <c r="H5695" s="18">
        <f t="shared" si="89"/>
        <v>-7200000</v>
      </c>
    </row>
    <row r="5696" spans="2:8" s="13" customFormat="1" hidden="1" x14ac:dyDescent="0.15">
      <c r="B5696" s="81">
        <v>811014</v>
      </c>
      <c r="C5696" s="82" t="s">
        <v>153</v>
      </c>
      <c r="D5696" s="83">
        <v>43760</v>
      </c>
      <c r="E5696" s="82" t="s">
        <v>897</v>
      </c>
      <c r="F5696" s="84">
        <v>112123</v>
      </c>
      <c r="G5696" s="84"/>
      <c r="H5696" s="18">
        <f t="shared" si="89"/>
        <v>112123</v>
      </c>
    </row>
    <row r="5697" spans="2:8" s="13" customFormat="1" hidden="1" x14ac:dyDescent="0.15">
      <c r="B5697" s="81">
        <v>112003</v>
      </c>
      <c r="C5697" s="82" t="s">
        <v>11</v>
      </c>
      <c r="D5697" s="83">
        <v>43760</v>
      </c>
      <c r="E5697" s="82" t="s">
        <v>897</v>
      </c>
      <c r="F5697" s="84"/>
      <c r="G5697" s="84">
        <v>-112123</v>
      </c>
      <c r="H5697" s="18">
        <f t="shared" si="89"/>
        <v>-112123</v>
      </c>
    </row>
    <row r="5698" spans="2:8" s="13" customFormat="1" hidden="1" x14ac:dyDescent="0.15">
      <c r="B5698" s="81">
        <v>811014</v>
      </c>
      <c r="C5698" s="82" t="s">
        <v>153</v>
      </c>
      <c r="D5698" s="83">
        <v>43760</v>
      </c>
      <c r="E5698" s="82" t="s">
        <v>897</v>
      </c>
      <c r="F5698" s="84">
        <v>251246</v>
      </c>
      <c r="G5698" s="84"/>
      <c r="H5698" s="18">
        <f t="shared" si="89"/>
        <v>251246</v>
      </c>
    </row>
    <row r="5699" spans="2:8" s="13" customFormat="1" hidden="1" x14ac:dyDescent="0.15">
      <c r="B5699" s="81">
        <v>112003</v>
      </c>
      <c r="C5699" s="82" t="s">
        <v>11</v>
      </c>
      <c r="D5699" s="83">
        <v>43760</v>
      </c>
      <c r="E5699" s="82" t="s">
        <v>897</v>
      </c>
      <c r="F5699" s="84"/>
      <c r="G5699" s="84">
        <v>-251246</v>
      </c>
      <c r="H5699" s="18">
        <f t="shared" si="89"/>
        <v>-251246</v>
      </c>
    </row>
    <row r="5700" spans="2:8" s="13" customFormat="1" hidden="1" x14ac:dyDescent="0.15">
      <c r="B5700" s="81">
        <v>811014</v>
      </c>
      <c r="C5700" s="82" t="s">
        <v>153</v>
      </c>
      <c r="D5700" s="83">
        <v>43760</v>
      </c>
      <c r="E5700" s="82" t="s">
        <v>753</v>
      </c>
      <c r="F5700" s="84">
        <v>24829</v>
      </c>
      <c r="G5700" s="84"/>
      <c r="H5700" s="18">
        <f t="shared" si="89"/>
        <v>24829</v>
      </c>
    </row>
    <row r="5701" spans="2:8" s="13" customFormat="1" hidden="1" x14ac:dyDescent="0.15">
      <c r="B5701" s="81">
        <v>112003</v>
      </c>
      <c r="C5701" s="82" t="s">
        <v>11</v>
      </c>
      <c r="D5701" s="83">
        <v>43760</v>
      </c>
      <c r="E5701" s="82" t="s">
        <v>753</v>
      </c>
      <c r="F5701" s="84"/>
      <c r="G5701" s="84">
        <v>-24829</v>
      </c>
      <c r="H5701" s="18">
        <f t="shared" si="89"/>
        <v>-24829</v>
      </c>
    </row>
    <row r="5702" spans="2:8" s="13" customFormat="1" hidden="1" x14ac:dyDescent="0.15">
      <c r="B5702" s="81">
        <v>811015</v>
      </c>
      <c r="C5702" s="82" t="s">
        <v>154</v>
      </c>
      <c r="D5702" s="83">
        <v>43760</v>
      </c>
      <c r="E5702" s="82" t="s">
        <v>2798</v>
      </c>
      <c r="F5702" s="84">
        <v>70860</v>
      </c>
      <c r="G5702" s="84"/>
      <c r="H5702" s="18">
        <f t="shared" si="89"/>
        <v>70860</v>
      </c>
    </row>
    <row r="5703" spans="2:8" s="13" customFormat="1" hidden="1" x14ac:dyDescent="0.15">
      <c r="B5703" s="81">
        <v>112003</v>
      </c>
      <c r="C5703" s="82" t="s">
        <v>11</v>
      </c>
      <c r="D5703" s="83">
        <v>43760</v>
      </c>
      <c r="E5703" s="82" t="s">
        <v>2798</v>
      </c>
      <c r="F5703" s="84"/>
      <c r="G5703" s="84">
        <v>-70860</v>
      </c>
      <c r="H5703" s="18">
        <f t="shared" si="89"/>
        <v>-70860</v>
      </c>
    </row>
    <row r="5704" spans="2:8" s="13" customFormat="1" hidden="1" x14ac:dyDescent="0.15">
      <c r="B5704" s="81">
        <v>112003</v>
      </c>
      <c r="C5704" s="82" t="s">
        <v>11</v>
      </c>
      <c r="D5704" s="83">
        <v>43760</v>
      </c>
      <c r="E5704" s="82" t="s">
        <v>2795</v>
      </c>
      <c r="F5704" s="84">
        <v>7800000</v>
      </c>
      <c r="G5704" s="84"/>
      <c r="H5704" s="18">
        <f t="shared" si="89"/>
        <v>7800000</v>
      </c>
    </row>
    <row r="5705" spans="2:8" s="13" customFormat="1" hidden="1" x14ac:dyDescent="0.15">
      <c r="B5705" s="81">
        <v>122045</v>
      </c>
      <c r="C5705" s="82" t="s">
        <v>2639</v>
      </c>
      <c r="D5705" s="83">
        <v>43760</v>
      </c>
      <c r="E5705" s="82" t="s">
        <v>2795</v>
      </c>
      <c r="F5705" s="84"/>
      <c r="G5705" s="84">
        <v>-7800000</v>
      </c>
      <c r="H5705" s="18">
        <f t="shared" si="89"/>
        <v>-7800000</v>
      </c>
    </row>
    <row r="5706" spans="2:8" s="13" customFormat="1" hidden="1" x14ac:dyDescent="0.15">
      <c r="B5706" s="81">
        <v>112003</v>
      </c>
      <c r="C5706" s="82" t="s">
        <v>11</v>
      </c>
      <c r="D5706" s="83">
        <v>43761</v>
      </c>
      <c r="E5706" s="82" t="s">
        <v>2795</v>
      </c>
      <c r="F5706" s="84">
        <v>20650000</v>
      </c>
      <c r="G5706" s="84"/>
      <c r="H5706" s="18">
        <f t="shared" si="89"/>
        <v>20650000</v>
      </c>
    </row>
    <row r="5707" spans="2:8" s="13" customFormat="1" hidden="1" x14ac:dyDescent="0.15">
      <c r="B5707" s="81">
        <v>122055</v>
      </c>
      <c r="C5707" s="82" t="s">
        <v>2648</v>
      </c>
      <c r="D5707" s="83">
        <v>43761</v>
      </c>
      <c r="E5707" s="82" t="s">
        <v>2795</v>
      </c>
      <c r="F5707" s="84"/>
      <c r="G5707" s="84">
        <v>-20650000</v>
      </c>
      <c r="H5707" s="18">
        <f t="shared" si="89"/>
        <v>-20650000</v>
      </c>
    </row>
    <row r="5708" spans="2:8" s="13" customFormat="1" hidden="1" x14ac:dyDescent="0.15">
      <c r="B5708" s="81">
        <v>112003</v>
      </c>
      <c r="C5708" s="82" t="s">
        <v>11</v>
      </c>
      <c r="D5708" s="83">
        <v>43761</v>
      </c>
      <c r="E5708" s="82" t="s">
        <v>2795</v>
      </c>
      <c r="F5708" s="84">
        <v>1438100000</v>
      </c>
      <c r="G5708" s="84"/>
      <c r="H5708" s="18">
        <f t="shared" si="89"/>
        <v>1438100000</v>
      </c>
    </row>
    <row r="5709" spans="2:8" s="13" customFormat="1" hidden="1" x14ac:dyDescent="0.15">
      <c r="B5709" s="81">
        <v>122058</v>
      </c>
      <c r="C5709" s="82" t="s">
        <v>2799</v>
      </c>
      <c r="D5709" s="83">
        <v>43761</v>
      </c>
      <c r="E5709" s="82" t="s">
        <v>2795</v>
      </c>
      <c r="F5709" s="84"/>
      <c r="G5709" s="84">
        <v>-1438100000</v>
      </c>
      <c r="H5709" s="18">
        <f t="shared" si="89"/>
        <v>-1438100000</v>
      </c>
    </row>
    <row r="5710" spans="2:8" s="13" customFormat="1" hidden="1" x14ac:dyDescent="0.15">
      <c r="B5710" s="81">
        <v>112003</v>
      </c>
      <c r="C5710" s="82" t="s">
        <v>11</v>
      </c>
      <c r="D5710" s="83">
        <v>43761</v>
      </c>
      <c r="E5710" s="82" t="s">
        <v>2795</v>
      </c>
      <c r="F5710" s="84">
        <v>830981818</v>
      </c>
      <c r="G5710" s="84"/>
      <c r="H5710" s="18">
        <f t="shared" si="89"/>
        <v>830981818</v>
      </c>
    </row>
    <row r="5711" spans="2:8" s="13" customFormat="1" hidden="1" x14ac:dyDescent="0.15">
      <c r="B5711" s="81">
        <v>122058</v>
      </c>
      <c r="C5711" s="82" t="s">
        <v>2799</v>
      </c>
      <c r="D5711" s="83">
        <v>43761</v>
      </c>
      <c r="E5711" s="82" t="s">
        <v>2795</v>
      </c>
      <c r="F5711" s="84"/>
      <c r="G5711" s="84">
        <v>-830981818</v>
      </c>
      <c r="H5711" s="18">
        <f t="shared" si="89"/>
        <v>-830981818</v>
      </c>
    </row>
    <row r="5712" spans="2:8" s="13" customFormat="1" hidden="1" x14ac:dyDescent="0.15">
      <c r="B5712" s="81">
        <v>112003</v>
      </c>
      <c r="C5712" s="82" t="s">
        <v>11</v>
      </c>
      <c r="D5712" s="83">
        <v>43762</v>
      </c>
      <c r="E5712" s="82" t="s">
        <v>2800</v>
      </c>
      <c r="F5712" s="84">
        <v>1000000000</v>
      </c>
      <c r="G5712" s="84"/>
      <c r="H5712" s="18">
        <f t="shared" si="89"/>
        <v>1000000000</v>
      </c>
    </row>
    <row r="5713" spans="1:8" s="13" customFormat="1" hidden="1" x14ac:dyDescent="0.15">
      <c r="B5713" s="81">
        <v>112007</v>
      </c>
      <c r="C5713" s="82" t="s">
        <v>2329</v>
      </c>
      <c r="D5713" s="83">
        <v>43762</v>
      </c>
      <c r="E5713" s="82" t="s">
        <v>2800</v>
      </c>
      <c r="F5713" s="84"/>
      <c r="G5713" s="84">
        <v>-1000000000</v>
      </c>
      <c r="H5713" s="18">
        <f t="shared" si="89"/>
        <v>-1000000000</v>
      </c>
    </row>
    <row r="5714" spans="1:8" s="13" customFormat="1" hidden="1" x14ac:dyDescent="0.15">
      <c r="A5714" s="13" t="s">
        <v>397</v>
      </c>
      <c r="B5714" s="81">
        <v>142001</v>
      </c>
      <c r="C5714" s="82" t="s">
        <v>39</v>
      </c>
      <c r="D5714" s="83">
        <v>43762</v>
      </c>
      <c r="E5714" s="82" t="s">
        <v>2953</v>
      </c>
      <c r="F5714" s="84">
        <v>476001058</v>
      </c>
      <c r="G5714" s="84"/>
      <c r="H5714" s="18">
        <f t="shared" si="89"/>
        <v>476001058</v>
      </c>
    </row>
    <row r="5715" spans="1:8" s="13" customFormat="1" hidden="1" x14ac:dyDescent="0.15">
      <c r="B5715" s="81">
        <v>112003</v>
      </c>
      <c r="C5715" s="82" t="s">
        <v>11</v>
      </c>
      <c r="D5715" s="83">
        <v>43762</v>
      </c>
      <c r="E5715" s="82" t="s">
        <v>2801</v>
      </c>
      <c r="F5715" s="84"/>
      <c r="G5715" s="84">
        <v>-476001058</v>
      </c>
      <c r="H5715" s="18">
        <f t="shared" si="89"/>
        <v>-476001058</v>
      </c>
    </row>
    <row r="5716" spans="1:8" s="13" customFormat="1" x14ac:dyDescent="0.15">
      <c r="B5716" s="81">
        <v>711012</v>
      </c>
      <c r="C5716" s="82" t="s">
        <v>151</v>
      </c>
      <c r="D5716" s="83">
        <v>43762</v>
      </c>
      <c r="E5716" s="82" t="s">
        <v>2802</v>
      </c>
      <c r="F5716" s="84">
        <v>1197500</v>
      </c>
      <c r="G5716" s="84"/>
      <c r="H5716" s="18">
        <f t="shared" si="89"/>
        <v>1197500</v>
      </c>
    </row>
    <row r="5717" spans="1:8" s="13" customFormat="1" hidden="1" x14ac:dyDescent="0.15">
      <c r="B5717" s="81">
        <v>112003</v>
      </c>
      <c r="C5717" s="82" t="s">
        <v>11</v>
      </c>
      <c r="D5717" s="83">
        <v>43762</v>
      </c>
      <c r="E5717" s="82" t="s">
        <v>2802</v>
      </c>
      <c r="F5717" s="84"/>
      <c r="G5717" s="84">
        <v>-1197500</v>
      </c>
      <c r="H5717" s="18">
        <f t="shared" si="89"/>
        <v>-1197500</v>
      </c>
    </row>
    <row r="5718" spans="1:8" s="13" customFormat="1" hidden="1" x14ac:dyDescent="0.15">
      <c r="B5718" s="81">
        <v>811013</v>
      </c>
      <c r="C5718" s="82" t="s">
        <v>152</v>
      </c>
      <c r="D5718" s="83">
        <v>43762</v>
      </c>
      <c r="E5718" s="82" t="s">
        <v>2803</v>
      </c>
      <c r="F5718" s="84">
        <v>2858000</v>
      </c>
      <c r="G5718" s="84"/>
      <c r="H5718" s="18">
        <f t="shared" si="89"/>
        <v>2858000</v>
      </c>
    </row>
    <row r="5719" spans="1:8" s="13" customFormat="1" hidden="1" x14ac:dyDescent="0.15">
      <c r="B5719" s="81">
        <v>112003</v>
      </c>
      <c r="C5719" s="82" t="s">
        <v>11</v>
      </c>
      <c r="D5719" s="83">
        <v>43762</v>
      </c>
      <c r="E5719" s="82" t="s">
        <v>2803</v>
      </c>
      <c r="F5719" s="84"/>
      <c r="G5719" s="84">
        <v>-2858000</v>
      </c>
      <c r="H5719" s="18">
        <f t="shared" si="89"/>
        <v>-2858000</v>
      </c>
    </row>
    <row r="5720" spans="1:8" s="13" customFormat="1" x14ac:dyDescent="0.15">
      <c r="B5720" s="81">
        <v>711012</v>
      </c>
      <c r="C5720" s="82" t="s">
        <v>151</v>
      </c>
      <c r="D5720" s="83">
        <v>43762</v>
      </c>
      <c r="E5720" s="82" t="s">
        <v>2804</v>
      </c>
      <c r="F5720" s="84">
        <v>425000</v>
      </c>
      <c r="G5720" s="84"/>
      <c r="H5720" s="18">
        <f t="shared" si="89"/>
        <v>425000</v>
      </c>
    </row>
    <row r="5721" spans="1:8" s="13" customFormat="1" hidden="1" x14ac:dyDescent="0.15">
      <c r="B5721" s="81">
        <v>112003</v>
      </c>
      <c r="C5721" s="82" t="s">
        <v>11</v>
      </c>
      <c r="D5721" s="83">
        <v>43762</v>
      </c>
      <c r="E5721" s="82" t="s">
        <v>2804</v>
      </c>
      <c r="F5721" s="84"/>
      <c r="G5721" s="84">
        <v>-425000</v>
      </c>
      <c r="H5721" s="18">
        <f t="shared" si="89"/>
        <v>-425000</v>
      </c>
    </row>
    <row r="5722" spans="1:8" s="13" customFormat="1" x14ac:dyDescent="0.15">
      <c r="B5722" s="81">
        <v>711012</v>
      </c>
      <c r="C5722" s="82" t="s">
        <v>151</v>
      </c>
      <c r="D5722" s="83">
        <v>43762</v>
      </c>
      <c r="E5722" s="82" t="s">
        <v>2804</v>
      </c>
      <c r="F5722" s="84">
        <v>315000</v>
      </c>
      <c r="G5722" s="84"/>
      <c r="H5722" s="18">
        <f t="shared" si="89"/>
        <v>315000</v>
      </c>
    </row>
    <row r="5723" spans="1:8" s="13" customFormat="1" hidden="1" x14ac:dyDescent="0.15">
      <c r="B5723" s="81">
        <v>112003</v>
      </c>
      <c r="C5723" s="82" t="s">
        <v>11</v>
      </c>
      <c r="D5723" s="83">
        <v>43762</v>
      </c>
      <c r="E5723" s="82" t="s">
        <v>2804</v>
      </c>
      <c r="F5723" s="84"/>
      <c r="G5723" s="84">
        <v>-315000</v>
      </c>
      <c r="H5723" s="18">
        <f t="shared" si="89"/>
        <v>-315000</v>
      </c>
    </row>
    <row r="5724" spans="1:8" s="13" customFormat="1" hidden="1" x14ac:dyDescent="0.15">
      <c r="B5724" s="81">
        <v>611034</v>
      </c>
      <c r="C5724" s="82" t="s">
        <v>172</v>
      </c>
      <c r="D5724" s="83">
        <v>43762</v>
      </c>
      <c r="E5724" s="82" t="s">
        <v>2805</v>
      </c>
      <c r="F5724" s="84">
        <v>23739650</v>
      </c>
      <c r="G5724" s="84"/>
      <c r="H5724" s="18">
        <f t="shared" si="89"/>
        <v>23739650</v>
      </c>
    </row>
    <row r="5725" spans="1:8" s="13" customFormat="1" hidden="1" x14ac:dyDescent="0.15">
      <c r="B5725" s="81">
        <v>112003</v>
      </c>
      <c r="C5725" s="82" t="s">
        <v>11</v>
      </c>
      <c r="D5725" s="83">
        <v>43762</v>
      </c>
      <c r="E5725" s="82" t="s">
        <v>2805</v>
      </c>
      <c r="F5725" s="84"/>
      <c r="G5725" s="84">
        <v>-23739650</v>
      </c>
      <c r="H5725" s="18">
        <f t="shared" si="89"/>
        <v>-23739650</v>
      </c>
    </row>
    <row r="5726" spans="1:8" s="13" customFormat="1" hidden="1" x14ac:dyDescent="0.15">
      <c r="B5726" s="81">
        <v>711034</v>
      </c>
      <c r="C5726" s="82" t="s">
        <v>183</v>
      </c>
      <c r="D5726" s="83">
        <v>43762</v>
      </c>
      <c r="E5726" s="82" t="s">
        <v>2806</v>
      </c>
      <c r="F5726" s="84">
        <v>700000</v>
      </c>
      <c r="G5726" s="84"/>
      <c r="H5726" s="18">
        <f t="shared" si="89"/>
        <v>700000</v>
      </c>
    </row>
    <row r="5727" spans="1:8" s="13" customFormat="1" hidden="1" x14ac:dyDescent="0.15">
      <c r="B5727" s="81">
        <v>112003</v>
      </c>
      <c r="C5727" s="82" t="s">
        <v>11</v>
      </c>
      <c r="D5727" s="83">
        <v>43762</v>
      </c>
      <c r="E5727" s="82" t="s">
        <v>2806</v>
      </c>
      <c r="F5727" s="84"/>
      <c r="G5727" s="84">
        <v>-700000</v>
      </c>
      <c r="H5727" s="18">
        <f t="shared" si="89"/>
        <v>-700000</v>
      </c>
    </row>
    <row r="5728" spans="1:8" s="13" customFormat="1" hidden="1" x14ac:dyDescent="0.15">
      <c r="B5728" s="81">
        <v>811035</v>
      </c>
      <c r="C5728" s="82" t="s">
        <v>194</v>
      </c>
      <c r="D5728" s="83">
        <v>43762</v>
      </c>
      <c r="E5728" s="82" t="s">
        <v>243</v>
      </c>
      <c r="F5728" s="84">
        <v>3500</v>
      </c>
      <c r="G5728" s="84"/>
      <c r="H5728" s="18">
        <f t="shared" si="89"/>
        <v>3500</v>
      </c>
    </row>
    <row r="5729" spans="2:8" s="13" customFormat="1" hidden="1" x14ac:dyDescent="0.15">
      <c r="B5729" s="81">
        <v>112003</v>
      </c>
      <c r="C5729" s="82" t="s">
        <v>11</v>
      </c>
      <c r="D5729" s="83">
        <v>43762</v>
      </c>
      <c r="E5729" s="82" t="s">
        <v>243</v>
      </c>
      <c r="F5729" s="84"/>
      <c r="G5729" s="84">
        <v>-3500</v>
      </c>
      <c r="H5729" s="18">
        <f t="shared" si="89"/>
        <v>-3500</v>
      </c>
    </row>
    <row r="5730" spans="2:8" s="13" customFormat="1" hidden="1" x14ac:dyDescent="0.15">
      <c r="B5730" s="81">
        <v>611002</v>
      </c>
      <c r="C5730" s="82" t="s">
        <v>141</v>
      </c>
      <c r="D5730" s="83">
        <v>43762</v>
      </c>
      <c r="E5730" s="82" t="s">
        <v>2807</v>
      </c>
      <c r="F5730" s="84">
        <v>3696000</v>
      </c>
      <c r="G5730" s="84"/>
      <c r="H5730" s="18">
        <f t="shared" ref="H5730:H5793" si="90">F5730+G5730</f>
        <v>3696000</v>
      </c>
    </row>
    <row r="5731" spans="2:8" s="13" customFormat="1" hidden="1" x14ac:dyDescent="0.15">
      <c r="B5731" s="81">
        <v>112003</v>
      </c>
      <c r="C5731" s="82" t="s">
        <v>11</v>
      </c>
      <c r="D5731" s="83">
        <v>43762</v>
      </c>
      <c r="E5731" s="82" t="s">
        <v>2807</v>
      </c>
      <c r="F5731" s="84"/>
      <c r="G5731" s="84">
        <v>-3696000</v>
      </c>
      <c r="H5731" s="18">
        <f t="shared" si="90"/>
        <v>-3696000</v>
      </c>
    </row>
    <row r="5732" spans="2:8" s="13" customFormat="1" hidden="1" x14ac:dyDescent="0.15">
      <c r="B5732" s="81">
        <v>164002</v>
      </c>
      <c r="C5732" s="82" t="s">
        <v>60</v>
      </c>
      <c r="D5732" s="83">
        <v>43762</v>
      </c>
      <c r="E5732" s="82" t="s">
        <v>2808</v>
      </c>
      <c r="F5732" s="84">
        <v>24499970</v>
      </c>
      <c r="G5732" s="84"/>
      <c r="H5732" s="18">
        <f t="shared" si="90"/>
        <v>24499970</v>
      </c>
    </row>
    <row r="5733" spans="2:8" s="13" customFormat="1" hidden="1" x14ac:dyDescent="0.15">
      <c r="B5733" s="81">
        <v>112003</v>
      </c>
      <c r="C5733" s="82" t="s">
        <v>11</v>
      </c>
      <c r="D5733" s="83">
        <v>43762</v>
      </c>
      <c r="E5733" s="82" t="s">
        <v>2808</v>
      </c>
      <c r="F5733" s="84"/>
      <c r="G5733" s="84">
        <v>-24499970</v>
      </c>
      <c r="H5733" s="18">
        <f t="shared" si="90"/>
        <v>-24499970</v>
      </c>
    </row>
    <row r="5734" spans="2:8" s="13" customFormat="1" hidden="1" x14ac:dyDescent="0.15">
      <c r="B5734" s="81">
        <v>711001</v>
      </c>
      <c r="C5734" s="82" t="s">
        <v>175</v>
      </c>
      <c r="D5734" s="83">
        <v>43762</v>
      </c>
      <c r="E5734" s="82" t="s">
        <v>2809</v>
      </c>
      <c r="F5734" s="84">
        <v>1900000</v>
      </c>
      <c r="G5734" s="84"/>
      <c r="H5734" s="18">
        <f t="shared" si="90"/>
        <v>1900000</v>
      </c>
    </row>
    <row r="5735" spans="2:8" s="13" customFormat="1" hidden="1" x14ac:dyDescent="0.15">
      <c r="B5735" s="81">
        <v>112003</v>
      </c>
      <c r="C5735" s="82" t="s">
        <v>11</v>
      </c>
      <c r="D5735" s="83">
        <v>43762</v>
      </c>
      <c r="E5735" s="82" t="s">
        <v>2809</v>
      </c>
      <c r="F5735" s="84"/>
      <c r="G5735" s="84">
        <v>-1900000</v>
      </c>
      <c r="H5735" s="18">
        <f t="shared" si="90"/>
        <v>-1900000</v>
      </c>
    </row>
    <row r="5736" spans="2:8" s="13" customFormat="1" hidden="1" x14ac:dyDescent="0.15">
      <c r="B5736" s="81">
        <v>611034</v>
      </c>
      <c r="C5736" s="82" t="s">
        <v>172</v>
      </c>
      <c r="D5736" s="83">
        <v>43762</v>
      </c>
      <c r="E5736" s="82" t="s">
        <v>2805</v>
      </c>
      <c r="F5736" s="84">
        <v>3315000</v>
      </c>
      <c r="G5736" s="84"/>
      <c r="H5736" s="18">
        <f t="shared" si="90"/>
        <v>3315000</v>
      </c>
    </row>
    <row r="5737" spans="2:8" s="13" customFormat="1" hidden="1" x14ac:dyDescent="0.15">
      <c r="B5737" s="81">
        <v>112003</v>
      </c>
      <c r="C5737" s="82" t="s">
        <v>11</v>
      </c>
      <c r="D5737" s="83">
        <v>43762</v>
      </c>
      <c r="E5737" s="82" t="s">
        <v>2805</v>
      </c>
      <c r="F5737" s="84"/>
      <c r="G5737" s="84">
        <v>-3315000</v>
      </c>
      <c r="H5737" s="18">
        <f t="shared" si="90"/>
        <v>-3315000</v>
      </c>
    </row>
    <row r="5738" spans="2:8" s="13" customFormat="1" hidden="1" x14ac:dyDescent="0.15">
      <c r="B5738" s="81">
        <v>811028</v>
      </c>
      <c r="C5738" s="82" t="s">
        <v>166</v>
      </c>
      <c r="D5738" s="83">
        <v>43762</v>
      </c>
      <c r="E5738" s="82" t="s">
        <v>2810</v>
      </c>
      <c r="F5738" s="84">
        <v>2200000</v>
      </c>
      <c r="G5738" s="84"/>
      <c r="H5738" s="18">
        <f t="shared" si="90"/>
        <v>2200000</v>
      </c>
    </row>
    <row r="5739" spans="2:8" s="13" customFormat="1" hidden="1" x14ac:dyDescent="0.15">
      <c r="B5739" s="81">
        <v>112003</v>
      </c>
      <c r="C5739" s="82" t="s">
        <v>11</v>
      </c>
      <c r="D5739" s="83">
        <v>43762</v>
      </c>
      <c r="E5739" s="82" t="s">
        <v>2810</v>
      </c>
      <c r="F5739" s="84"/>
      <c r="G5739" s="84">
        <v>-2200000</v>
      </c>
      <c r="H5739" s="18">
        <f t="shared" si="90"/>
        <v>-2200000</v>
      </c>
    </row>
    <row r="5740" spans="2:8" s="13" customFormat="1" hidden="1" x14ac:dyDescent="0.15">
      <c r="B5740" s="81">
        <v>811035</v>
      </c>
      <c r="C5740" s="82" t="s">
        <v>194</v>
      </c>
      <c r="D5740" s="83">
        <v>43762</v>
      </c>
      <c r="E5740" s="82" t="s">
        <v>243</v>
      </c>
      <c r="F5740" s="84">
        <v>3500</v>
      </c>
      <c r="G5740" s="84"/>
      <c r="H5740" s="18">
        <f t="shared" si="90"/>
        <v>3500</v>
      </c>
    </row>
    <row r="5741" spans="2:8" s="13" customFormat="1" hidden="1" x14ac:dyDescent="0.15">
      <c r="B5741" s="81">
        <v>112003</v>
      </c>
      <c r="C5741" s="82" t="s">
        <v>11</v>
      </c>
      <c r="D5741" s="83">
        <v>43762</v>
      </c>
      <c r="E5741" s="82" t="s">
        <v>243</v>
      </c>
      <c r="F5741" s="84"/>
      <c r="G5741" s="84">
        <v>-3500</v>
      </c>
      <c r="H5741" s="18">
        <f t="shared" si="90"/>
        <v>-3500</v>
      </c>
    </row>
    <row r="5742" spans="2:8" s="13" customFormat="1" hidden="1" x14ac:dyDescent="0.15">
      <c r="B5742" s="81">
        <v>141005</v>
      </c>
      <c r="C5742" s="82" t="s">
        <v>36</v>
      </c>
      <c r="D5742" s="83">
        <v>43762</v>
      </c>
      <c r="E5742" s="82" t="s">
        <v>2783</v>
      </c>
      <c r="F5742" s="84">
        <v>44767000</v>
      </c>
      <c r="G5742" s="84"/>
      <c r="H5742" s="18">
        <f t="shared" si="90"/>
        <v>44767000</v>
      </c>
    </row>
    <row r="5743" spans="2:8" s="13" customFormat="1" hidden="1" x14ac:dyDescent="0.15">
      <c r="B5743" s="81">
        <v>141002</v>
      </c>
      <c r="C5743" s="82" t="s">
        <v>33</v>
      </c>
      <c r="D5743" s="83">
        <v>43762</v>
      </c>
      <c r="E5743" s="82" t="s">
        <v>2783</v>
      </c>
      <c r="F5743" s="84">
        <v>11192000</v>
      </c>
      <c r="G5743" s="84"/>
      <c r="H5743" s="18">
        <f t="shared" si="90"/>
        <v>11192000</v>
      </c>
    </row>
    <row r="5744" spans="2:8" s="13" customFormat="1" hidden="1" x14ac:dyDescent="0.15">
      <c r="B5744" s="81">
        <v>112003</v>
      </c>
      <c r="C5744" s="82" t="s">
        <v>11</v>
      </c>
      <c r="D5744" s="83">
        <v>43762</v>
      </c>
      <c r="E5744" s="82" t="s">
        <v>2783</v>
      </c>
      <c r="F5744" s="84"/>
      <c r="G5744" s="84">
        <v>-55959000</v>
      </c>
      <c r="H5744" s="18">
        <f t="shared" si="90"/>
        <v>-55959000</v>
      </c>
    </row>
    <row r="5745" spans="2:8" s="13" customFormat="1" hidden="1" x14ac:dyDescent="0.15">
      <c r="B5745" s="81">
        <v>212002</v>
      </c>
      <c r="C5745" s="82" t="s">
        <v>2261</v>
      </c>
      <c r="D5745" s="83">
        <v>43762</v>
      </c>
      <c r="E5745" s="82" t="s">
        <v>2811</v>
      </c>
      <c r="F5745" s="84">
        <v>33528000</v>
      </c>
      <c r="G5745" s="84"/>
      <c r="H5745" s="18">
        <f t="shared" si="90"/>
        <v>33528000</v>
      </c>
    </row>
    <row r="5746" spans="2:8" s="13" customFormat="1" hidden="1" x14ac:dyDescent="0.15">
      <c r="B5746" s="81">
        <v>112003</v>
      </c>
      <c r="C5746" s="82" t="s">
        <v>11</v>
      </c>
      <c r="D5746" s="83">
        <v>43762</v>
      </c>
      <c r="E5746" s="82" t="s">
        <v>2811</v>
      </c>
      <c r="F5746" s="84"/>
      <c r="G5746" s="84">
        <v>-33528000</v>
      </c>
      <c r="H5746" s="18">
        <f t="shared" si="90"/>
        <v>-33528000</v>
      </c>
    </row>
    <row r="5747" spans="2:8" s="13" customFormat="1" hidden="1" x14ac:dyDescent="0.15">
      <c r="B5747" s="81">
        <v>212002</v>
      </c>
      <c r="C5747" s="82" t="s">
        <v>2261</v>
      </c>
      <c r="D5747" s="83">
        <v>43762</v>
      </c>
      <c r="E5747" s="82" t="s">
        <v>2811</v>
      </c>
      <c r="F5747" s="84">
        <v>8184000</v>
      </c>
      <c r="G5747" s="84"/>
      <c r="H5747" s="18">
        <f t="shared" si="90"/>
        <v>8184000</v>
      </c>
    </row>
    <row r="5748" spans="2:8" s="13" customFormat="1" hidden="1" x14ac:dyDescent="0.15">
      <c r="B5748" s="81">
        <v>112003</v>
      </c>
      <c r="C5748" s="82" t="s">
        <v>11</v>
      </c>
      <c r="D5748" s="83">
        <v>43762</v>
      </c>
      <c r="E5748" s="82" t="s">
        <v>2811</v>
      </c>
      <c r="F5748" s="84"/>
      <c r="G5748" s="84">
        <v>-8184000</v>
      </c>
      <c r="H5748" s="18">
        <f t="shared" si="90"/>
        <v>-8184000</v>
      </c>
    </row>
    <row r="5749" spans="2:8" s="13" customFormat="1" hidden="1" x14ac:dyDescent="0.15">
      <c r="B5749" s="81">
        <v>212002</v>
      </c>
      <c r="C5749" s="82" t="s">
        <v>2261</v>
      </c>
      <c r="D5749" s="83">
        <v>43762</v>
      </c>
      <c r="E5749" s="82" t="s">
        <v>2811</v>
      </c>
      <c r="F5749" s="84">
        <v>5588000</v>
      </c>
      <c r="G5749" s="84"/>
      <c r="H5749" s="18">
        <f t="shared" si="90"/>
        <v>5588000</v>
      </c>
    </row>
    <row r="5750" spans="2:8" s="13" customFormat="1" hidden="1" x14ac:dyDescent="0.15">
      <c r="B5750" s="81">
        <v>112003</v>
      </c>
      <c r="C5750" s="82" t="s">
        <v>11</v>
      </c>
      <c r="D5750" s="83">
        <v>43762</v>
      </c>
      <c r="E5750" s="82" t="s">
        <v>2811</v>
      </c>
      <c r="F5750" s="84"/>
      <c r="G5750" s="84">
        <v>-5588000</v>
      </c>
      <c r="H5750" s="18">
        <f t="shared" si="90"/>
        <v>-5588000</v>
      </c>
    </row>
    <row r="5751" spans="2:8" s="13" customFormat="1" hidden="1" x14ac:dyDescent="0.15">
      <c r="B5751" s="81">
        <v>212002</v>
      </c>
      <c r="C5751" s="82" t="s">
        <v>2261</v>
      </c>
      <c r="D5751" s="83">
        <v>43762</v>
      </c>
      <c r="E5751" s="82" t="s">
        <v>2811</v>
      </c>
      <c r="F5751" s="84">
        <v>1188000</v>
      </c>
      <c r="G5751" s="84"/>
      <c r="H5751" s="18">
        <f t="shared" si="90"/>
        <v>1188000</v>
      </c>
    </row>
    <row r="5752" spans="2:8" s="13" customFormat="1" hidden="1" x14ac:dyDescent="0.15">
      <c r="B5752" s="81">
        <v>112003</v>
      </c>
      <c r="C5752" s="82" t="s">
        <v>11</v>
      </c>
      <c r="D5752" s="83">
        <v>43762</v>
      </c>
      <c r="E5752" s="82" t="s">
        <v>2811</v>
      </c>
      <c r="F5752" s="84"/>
      <c r="G5752" s="84">
        <v>-1188000</v>
      </c>
      <c r="H5752" s="18">
        <f t="shared" si="90"/>
        <v>-1188000</v>
      </c>
    </row>
    <row r="5753" spans="2:8" s="13" customFormat="1" hidden="1" x14ac:dyDescent="0.15">
      <c r="B5753" s="81">
        <v>212002</v>
      </c>
      <c r="C5753" s="82" t="s">
        <v>2261</v>
      </c>
      <c r="D5753" s="83">
        <v>43762</v>
      </c>
      <c r="E5753" s="82" t="s">
        <v>2811</v>
      </c>
      <c r="F5753" s="84">
        <v>6560400</v>
      </c>
      <c r="G5753" s="84"/>
      <c r="H5753" s="18">
        <f t="shared" si="90"/>
        <v>6560400</v>
      </c>
    </row>
    <row r="5754" spans="2:8" s="13" customFormat="1" hidden="1" x14ac:dyDescent="0.15">
      <c r="B5754" s="81">
        <v>112003</v>
      </c>
      <c r="C5754" s="82" t="s">
        <v>11</v>
      </c>
      <c r="D5754" s="83">
        <v>43762</v>
      </c>
      <c r="E5754" s="82" t="s">
        <v>2811</v>
      </c>
      <c r="F5754" s="84"/>
      <c r="G5754" s="84">
        <v>-6560400</v>
      </c>
      <c r="H5754" s="18">
        <f t="shared" si="90"/>
        <v>-6560400</v>
      </c>
    </row>
    <row r="5755" spans="2:8" s="13" customFormat="1" hidden="1" x14ac:dyDescent="0.15">
      <c r="B5755" s="81">
        <v>122059</v>
      </c>
      <c r="C5755" s="82" t="s">
        <v>2797</v>
      </c>
      <c r="D5755" s="83">
        <v>43762</v>
      </c>
      <c r="E5755" s="82" t="s">
        <v>2812</v>
      </c>
      <c r="F5755" s="84">
        <v>2400000</v>
      </c>
      <c r="G5755" s="84"/>
      <c r="H5755" s="18">
        <f t="shared" si="90"/>
        <v>2400000</v>
      </c>
    </row>
    <row r="5756" spans="2:8" s="13" customFormat="1" hidden="1" x14ac:dyDescent="0.15">
      <c r="B5756" s="81">
        <v>112003</v>
      </c>
      <c r="C5756" s="82" t="s">
        <v>11</v>
      </c>
      <c r="D5756" s="83">
        <v>43762</v>
      </c>
      <c r="E5756" s="82" t="s">
        <v>2812</v>
      </c>
      <c r="F5756" s="84"/>
      <c r="G5756" s="84">
        <v>-2400000</v>
      </c>
      <c r="H5756" s="18">
        <f t="shared" si="90"/>
        <v>-2400000</v>
      </c>
    </row>
    <row r="5757" spans="2:8" s="13" customFormat="1" hidden="1" x14ac:dyDescent="0.15">
      <c r="B5757" s="81">
        <v>811011</v>
      </c>
      <c r="C5757" s="82" t="s">
        <v>150</v>
      </c>
      <c r="D5757" s="83">
        <v>43762</v>
      </c>
      <c r="E5757" s="82" t="s">
        <v>2813</v>
      </c>
      <c r="F5757" s="84">
        <v>2100000</v>
      </c>
      <c r="G5757" s="84"/>
      <c r="H5757" s="18">
        <f t="shared" si="90"/>
        <v>2100000</v>
      </c>
    </row>
    <row r="5758" spans="2:8" s="13" customFormat="1" hidden="1" x14ac:dyDescent="0.15">
      <c r="B5758" s="81">
        <v>112003</v>
      </c>
      <c r="C5758" s="82" t="s">
        <v>11</v>
      </c>
      <c r="D5758" s="83">
        <v>43762</v>
      </c>
      <c r="E5758" s="82" t="s">
        <v>2813</v>
      </c>
      <c r="F5758" s="84"/>
      <c r="G5758" s="84">
        <v>-2100000</v>
      </c>
      <c r="H5758" s="18">
        <f t="shared" si="90"/>
        <v>-2100000</v>
      </c>
    </row>
    <row r="5759" spans="2:8" s="13" customFormat="1" hidden="1" x14ac:dyDescent="0.15">
      <c r="B5759" s="81">
        <v>811011</v>
      </c>
      <c r="C5759" s="82" t="s">
        <v>150</v>
      </c>
      <c r="D5759" s="83">
        <v>43762</v>
      </c>
      <c r="E5759" s="82" t="s">
        <v>2813</v>
      </c>
      <c r="F5759" s="84">
        <v>3091000</v>
      </c>
      <c r="G5759" s="84"/>
      <c r="H5759" s="18">
        <f t="shared" si="90"/>
        <v>3091000</v>
      </c>
    </row>
    <row r="5760" spans="2:8" s="13" customFormat="1" hidden="1" x14ac:dyDescent="0.15">
      <c r="B5760" s="81">
        <v>112003</v>
      </c>
      <c r="C5760" s="82" t="s">
        <v>11</v>
      </c>
      <c r="D5760" s="83">
        <v>43762</v>
      </c>
      <c r="E5760" s="82" t="s">
        <v>2813</v>
      </c>
      <c r="F5760" s="84"/>
      <c r="G5760" s="84">
        <v>-3091000</v>
      </c>
      <c r="H5760" s="18">
        <f t="shared" si="90"/>
        <v>-3091000</v>
      </c>
    </row>
    <row r="5761" spans="2:8" s="13" customFormat="1" hidden="1" x14ac:dyDescent="0.15">
      <c r="B5761" s="81">
        <v>711024</v>
      </c>
      <c r="C5761" s="82" t="s">
        <v>162</v>
      </c>
      <c r="D5761" s="83">
        <v>43762</v>
      </c>
      <c r="E5761" s="82" t="s">
        <v>2814</v>
      </c>
      <c r="F5761" s="84">
        <v>944000</v>
      </c>
      <c r="G5761" s="84"/>
      <c r="H5761" s="18">
        <f t="shared" si="90"/>
        <v>944000</v>
      </c>
    </row>
    <row r="5762" spans="2:8" s="13" customFormat="1" hidden="1" x14ac:dyDescent="0.15">
      <c r="B5762" s="81">
        <v>112003</v>
      </c>
      <c r="C5762" s="82" t="s">
        <v>11</v>
      </c>
      <c r="D5762" s="83">
        <v>43762</v>
      </c>
      <c r="E5762" s="82" t="s">
        <v>2814</v>
      </c>
      <c r="F5762" s="84"/>
      <c r="G5762" s="84">
        <v>-944000</v>
      </c>
      <c r="H5762" s="18">
        <f t="shared" si="90"/>
        <v>-944000</v>
      </c>
    </row>
    <row r="5763" spans="2:8" s="13" customFormat="1" hidden="1" x14ac:dyDescent="0.15">
      <c r="B5763" s="81">
        <v>112003</v>
      </c>
      <c r="C5763" s="82" t="s">
        <v>11</v>
      </c>
      <c r="D5763" s="83">
        <v>43763</v>
      </c>
      <c r="E5763" s="82" t="s">
        <v>2815</v>
      </c>
      <c r="F5763" s="84">
        <v>500000</v>
      </c>
      <c r="G5763" s="84"/>
      <c r="H5763" s="18">
        <f t="shared" si="90"/>
        <v>500000</v>
      </c>
    </row>
    <row r="5764" spans="2:8" s="13" customFormat="1" hidden="1" x14ac:dyDescent="0.15">
      <c r="B5764" s="81">
        <v>711034</v>
      </c>
      <c r="C5764" s="82" t="s">
        <v>183</v>
      </c>
      <c r="D5764" s="83">
        <v>43763</v>
      </c>
      <c r="E5764" s="82" t="s">
        <v>2815</v>
      </c>
      <c r="F5764" s="84"/>
      <c r="G5764" s="84">
        <v>-500000</v>
      </c>
      <c r="H5764" s="18">
        <f t="shared" si="90"/>
        <v>-500000</v>
      </c>
    </row>
    <row r="5765" spans="2:8" s="13" customFormat="1" hidden="1" x14ac:dyDescent="0.15">
      <c r="B5765" s="81">
        <v>142001</v>
      </c>
      <c r="C5765" s="82" t="s">
        <v>39</v>
      </c>
      <c r="D5765" s="83">
        <v>43763</v>
      </c>
      <c r="E5765" s="82" t="s">
        <v>2816</v>
      </c>
      <c r="F5765" s="84">
        <v>160780360</v>
      </c>
      <c r="G5765" s="84"/>
      <c r="H5765" s="18">
        <f t="shared" si="90"/>
        <v>160780360</v>
      </c>
    </row>
    <row r="5766" spans="2:8" s="13" customFormat="1" hidden="1" x14ac:dyDescent="0.15">
      <c r="B5766" s="81">
        <v>142001</v>
      </c>
      <c r="C5766" s="82" t="s">
        <v>39</v>
      </c>
      <c r="D5766" s="83">
        <v>43763</v>
      </c>
      <c r="E5766" s="82" t="s">
        <v>2816</v>
      </c>
      <c r="F5766" s="84">
        <v>356082436</v>
      </c>
      <c r="G5766" s="84"/>
      <c r="H5766" s="18">
        <f t="shared" si="90"/>
        <v>356082436</v>
      </c>
    </row>
    <row r="5767" spans="2:8" s="13" customFormat="1" hidden="1" x14ac:dyDescent="0.15">
      <c r="B5767" s="81">
        <v>112003</v>
      </c>
      <c r="C5767" s="82" t="s">
        <v>11</v>
      </c>
      <c r="D5767" s="83">
        <v>43763</v>
      </c>
      <c r="E5767" s="82" t="s">
        <v>2816</v>
      </c>
      <c r="F5767" s="84"/>
      <c r="G5767" s="84">
        <v>-516862796</v>
      </c>
      <c r="H5767" s="18">
        <f t="shared" si="90"/>
        <v>-516862796</v>
      </c>
    </row>
    <row r="5768" spans="2:8" s="13" customFormat="1" hidden="1" x14ac:dyDescent="0.15">
      <c r="B5768" s="81">
        <v>711004</v>
      </c>
      <c r="C5768" s="82" t="s">
        <v>143</v>
      </c>
      <c r="D5768" s="83">
        <v>43763</v>
      </c>
      <c r="E5768" s="82" t="s">
        <v>1409</v>
      </c>
      <c r="F5768" s="84">
        <v>700000</v>
      </c>
      <c r="G5768" s="84"/>
      <c r="H5768" s="18">
        <f t="shared" si="90"/>
        <v>700000</v>
      </c>
    </row>
    <row r="5769" spans="2:8" s="13" customFormat="1" hidden="1" x14ac:dyDescent="0.15">
      <c r="B5769" s="81">
        <v>112003</v>
      </c>
      <c r="C5769" s="82" t="s">
        <v>11</v>
      </c>
      <c r="D5769" s="83">
        <v>43763</v>
      </c>
      <c r="E5769" s="82" t="s">
        <v>1409</v>
      </c>
      <c r="F5769" s="84"/>
      <c r="G5769" s="84">
        <v>-700000</v>
      </c>
      <c r="H5769" s="18">
        <f t="shared" si="90"/>
        <v>-700000</v>
      </c>
    </row>
    <row r="5770" spans="2:8" s="13" customFormat="1" hidden="1" x14ac:dyDescent="0.15">
      <c r="B5770" s="81">
        <v>711004</v>
      </c>
      <c r="C5770" s="82" t="s">
        <v>143</v>
      </c>
      <c r="D5770" s="83">
        <v>43763</v>
      </c>
      <c r="E5770" s="82" t="s">
        <v>1411</v>
      </c>
      <c r="F5770" s="84">
        <v>300000</v>
      </c>
      <c r="G5770" s="84"/>
      <c r="H5770" s="18">
        <f t="shared" si="90"/>
        <v>300000</v>
      </c>
    </row>
    <row r="5771" spans="2:8" s="13" customFormat="1" hidden="1" x14ac:dyDescent="0.15">
      <c r="B5771" s="81">
        <v>112003</v>
      </c>
      <c r="C5771" s="82" t="s">
        <v>11</v>
      </c>
      <c r="D5771" s="83">
        <v>43763</v>
      </c>
      <c r="E5771" s="82" t="s">
        <v>1411</v>
      </c>
      <c r="F5771" s="84"/>
      <c r="G5771" s="84">
        <v>-300000</v>
      </c>
      <c r="H5771" s="18">
        <f t="shared" si="90"/>
        <v>-300000</v>
      </c>
    </row>
    <row r="5772" spans="2:8" s="13" customFormat="1" hidden="1" x14ac:dyDescent="0.15">
      <c r="B5772" s="81">
        <v>711004</v>
      </c>
      <c r="C5772" s="82" t="s">
        <v>143</v>
      </c>
      <c r="D5772" s="83">
        <v>43763</v>
      </c>
      <c r="E5772" s="82" t="s">
        <v>1412</v>
      </c>
      <c r="F5772" s="84">
        <v>1620000</v>
      </c>
      <c r="G5772" s="84"/>
      <c r="H5772" s="18">
        <f t="shared" si="90"/>
        <v>1620000</v>
      </c>
    </row>
    <row r="5773" spans="2:8" s="13" customFormat="1" hidden="1" x14ac:dyDescent="0.15">
      <c r="B5773" s="81">
        <v>112003</v>
      </c>
      <c r="C5773" s="82" t="s">
        <v>11</v>
      </c>
      <c r="D5773" s="83">
        <v>43763</v>
      </c>
      <c r="E5773" s="82" t="s">
        <v>1412</v>
      </c>
      <c r="F5773" s="84"/>
      <c r="G5773" s="84">
        <v>-1620000</v>
      </c>
      <c r="H5773" s="18">
        <f t="shared" si="90"/>
        <v>-1620000</v>
      </c>
    </row>
    <row r="5774" spans="2:8" s="13" customFormat="1" hidden="1" x14ac:dyDescent="0.15">
      <c r="B5774" s="81">
        <v>711004</v>
      </c>
      <c r="C5774" s="82" t="s">
        <v>143</v>
      </c>
      <c r="D5774" s="83">
        <v>43763</v>
      </c>
      <c r="E5774" s="82" t="s">
        <v>1410</v>
      </c>
      <c r="F5774" s="84">
        <v>700000</v>
      </c>
      <c r="G5774" s="84"/>
      <c r="H5774" s="18">
        <f t="shared" si="90"/>
        <v>700000</v>
      </c>
    </row>
    <row r="5775" spans="2:8" s="13" customFormat="1" hidden="1" x14ac:dyDescent="0.15">
      <c r="B5775" s="81">
        <v>112003</v>
      </c>
      <c r="C5775" s="82" t="s">
        <v>11</v>
      </c>
      <c r="D5775" s="83">
        <v>43763</v>
      </c>
      <c r="E5775" s="82" t="s">
        <v>1410</v>
      </c>
      <c r="F5775" s="84"/>
      <c r="G5775" s="84">
        <v>-700000</v>
      </c>
      <c r="H5775" s="18">
        <f t="shared" si="90"/>
        <v>-700000</v>
      </c>
    </row>
    <row r="5776" spans="2:8" s="13" customFormat="1" hidden="1" x14ac:dyDescent="0.15">
      <c r="B5776" s="81">
        <v>711004</v>
      </c>
      <c r="C5776" s="82" t="s">
        <v>143</v>
      </c>
      <c r="D5776" s="83">
        <v>43763</v>
      </c>
      <c r="E5776" s="82" t="s">
        <v>2720</v>
      </c>
      <c r="F5776" s="84">
        <v>700000</v>
      </c>
      <c r="G5776" s="84"/>
      <c r="H5776" s="18">
        <f t="shared" si="90"/>
        <v>700000</v>
      </c>
    </row>
    <row r="5777" spans="2:8" s="13" customFormat="1" hidden="1" x14ac:dyDescent="0.15">
      <c r="B5777" s="81">
        <v>112003</v>
      </c>
      <c r="C5777" s="82" t="s">
        <v>11</v>
      </c>
      <c r="D5777" s="83">
        <v>43763</v>
      </c>
      <c r="E5777" s="82" t="s">
        <v>2720</v>
      </c>
      <c r="F5777" s="84"/>
      <c r="G5777" s="84">
        <v>-700000</v>
      </c>
      <c r="H5777" s="18">
        <f t="shared" si="90"/>
        <v>-700000</v>
      </c>
    </row>
    <row r="5778" spans="2:8" s="13" customFormat="1" hidden="1" x14ac:dyDescent="0.15">
      <c r="B5778" s="81">
        <v>711004</v>
      </c>
      <c r="C5778" s="82" t="s">
        <v>143</v>
      </c>
      <c r="D5778" s="83">
        <v>43763</v>
      </c>
      <c r="E5778" s="82" t="s">
        <v>2721</v>
      </c>
      <c r="F5778" s="84">
        <v>800000</v>
      </c>
      <c r="G5778" s="84"/>
      <c r="H5778" s="18">
        <f t="shared" si="90"/>
        <v>800000</v>
      </c>
    </row>
    <row r="5779" spans="2:8" s="13" customFormat="1" hidden="1" x14ac:dyDescent="0.15">
      <c r="B5779" s="81">
        <v>112003</v>
      </c>
      <c r="C5779" s="82" t="s">
        <v>11</v>
      </c>
      <c r="D5779" s="83">
        <v>43763</v>
      </c>
      <c r="E5779" s="82" t="s">
        <v>2721</v>
      </c>
      <c r="F5779" s="84"/>
      <c r="G5779" s="84">
        <v>-800000</v>
      </c>
      <c r="H5779" s="18">
        <f t="shared" si="90"/>
        <v>-800000</v>
      </c>
    </row>
    <row r="5780" spans="2:8" s="13" customFormat="1" hidden="1" x14ac:dyDescent="0.15">
      <c r="B5780" s="81">
        <v>711001</v>
      </c>
      <c r="C5780" s="82" t="s">
        <v>175</v>
      </c>
      <c r="D5780" s="83">
        <v>43763</v>
      </c>
      <c r="E5780" s="82" t="s">
        <v>2818</v>
      </c>
      <c r="F5780" s="84">
        <v>14438022</v>
      </c>
      <c r="G5780" s="84"/>
      <c r="H5780" s="18">
        <f t="shared" si="90"/>
        <v>14438022</v>
      </c>
    </row>
    <row r="5781" spans="2:8" s="13" customFormat="1" hidden="1" x14ac:dyDescent="0.15">
      <c r="B5781" s="81">
        <v>112003</v>
      </c>
      <c r="C5781" s="82" t="s">
        <v>11</v>
      </c>
      <c r="D5781" s="83">
        <v>43763</v>
      </c>
      <c r="E5781" s="82" t="s">
        <v>2818</v>
      </c>
      <c r="F5781" s="84"/>
      <c r="G5781" s="84">
        <v>-14438022</v>
      </c>
      <c r="H5781" s="18">
        <f t="shared" si="90"/>
        <v>-14438022</v>
      </c>
    </row>
    <row r="5782" spans="2:8" s="13" customFormat="1" hidden="1" x14ac:dyDescent="0.15">
      <c r="B5782" s="81">
        <v>711001</v>
      </c>
      <c r="C5782" s="82" t="s">
        <v>175</v>
      </c>
      <c r="D5782" s="83">
        <v>43763</v>
      </c>
      <c r="E5782" s="82" t="s">
        <v>2819</v>
      </c>
      <c r="F5782" s="84">
        <v>7276500</v>
      </c>
      <c r="G5782" s="84"/>
      <c r="H5782" s="18">
        <f t="shared" si="90"/>
        <v>7276500</v>
      </c>
    </row>
    <row r="5783" spans="2:8" s="13" customFormat="1" hidden="1" x14ac:dyDescent="0.15">
      <c r="B5783" s="81">
        <v>112003</v>
      </c>
      <c r="C5783" s="82" t="s">
        <v>11</v>
      </c>
      <c r="D5783" s="83">
        <v>43763</v>
      </c>
      <c r="E5783" s="82" t="s">
        <v>2819</v>
      </c>
      <c r="F5783" s="84"/>
      <c r="G5783" s="84">
        <v>-7276500</v>
      </c>
      <c r="H5783" s="18">
        <f t="shared" si="90"/>
        <v>-7276500</v>
      </c>
    </row>
    <row r="5784" spans="2:8" s="13" customFormat="1" hidden="1" x14ac:dyDescent="0.15">
      <c r="B5784" s="81">
        <v>711001</v>
      </c>
      <c r="C5784" s="82" t="s">
        <v>175</v>
      </c>
      <c r="D5784" s="83">
        <v>43763</v>
      </c>
      <c r="E5784" s="82" t="s">
        <v>2820</v>
      </c>
      <c r="F5784" s="84">
        <v>8284000</v>
      </c>
      <c r="G5784" s="84"/>
      <c r="H5784" s="18">
        <f t="shared" si="90"/>
        <v>8284000</v>
      </c>
    </row>
    <row r="5785" spans="2:8" s="13" customFormat="1" hidden="1" x14ac:dyDescent="0.15">
      <c r="B5785" s="81">
        <v>112003</v>
      </c>
      <c r="C5785" s="82" t="s">
        <v>11</v>
      </c>
      <c r="D5785" s="83">
        <v>43763</v>
      </c>
      <c r="E5785" s="82" t="s">
        <v>2820</v>
      </c>
      <c r="F5785" s="84"/>
      <c r="G5785" s="84">
        <v>-8284000</v>
      </c>
      <c r="H5785" s="18">
        <f t="shared" si="90"/>
        <v>-8284000</v>
      </c>
    </row>
    <row r="5786" spans="2:8" s="13" customFormat="1" hidden="1" x14ac:dyDescent="0.15">
      <c r="B5786" s="81">
        <v>711001</v>
      </c>
      <c r="C5786" s="82" t="s">
        <v>175</v>
      </c>
      <c r="D5786" s="83">
        <v>43766</v>
      </c>
      <c r="E5786" s="82" t="s">
        <v>2821</v>
      </c>
      <c r="F5786" s="84">
        <v>3409000</v>
      </c>
      <c r="G5786" s="84"/>
      <c r="H5786" s="18">
        <f t="shared" si="90"/>
        <v>3409000</v>
      </c>
    </row>
    <row r="5787" spans="2:8" s="13" customFormat="1" hidden="1" x14ac:dyDescent="0.15">
      <c r="B5787" s="81">
        <v>112003</v>
      </c>
      <c r="C5787" s="82" t="s">
        <v>11</v>
      </c>
      <c r="D5787" s="83">
        <v>43766</v>
      </c>
      <c r="E5787" s="82" t="s">
        <v>2821</v>
      </c>
      <c r="F5787" s="84"/>
      <c r="G5787" s="84">
        <v>-3409000</v>
      </c>
      <c r="H5787" s="18">
        <f t="shared" si="90"/>
        <v>-3409000</v>
      </c>
    </row>
    <row r="5788" spans="2:8" s="13" customFormat="1" hidden="1" x14ac:dyDescent="0.15">
      <c r="B5788" s="81">
        <v>112003</v>
      </c>
      <c r="C5788" s="82" t="s">
        <v>11</v>
      </c>
      <c r="D5788" s="83">
        <v>43766</v>
      </c>
      <c r="E5788" s="82" t="s">
        <v>2822</v>
      </c>
      <c r="F5788" s="84">
        <v>3200000</v>
      </c>
      <c r="G5788" s="84"/>
      <c r="H5788" s="18">
        <f t="shared" si="90"/>
        <v>3200000</v>
      </c>
    </row>
    <row r="5789" spans="2:8" s="13" customFormat="1" hidden="1" x14ac:dyDescent="0.15">
      <c r="B5789" s="81">
        <v>212001</v>
      </c>
      <c r="C5789" s="82" t="s">
        <v>2260</v>
      </c>
      <c r="D5789" s="83">
        <v>43766</v>
      </c>
      <c r="E5789" s="82" t="s">
        <v>2822</v>
      </c>
      <c r="F5789" s="84"/>
      <c r="G5789" s="84">
        <v>-3200000</v>
      </c>
      <c r="H5789" s="18">
        <f t="shared" si="90"/>
        <v>-3200000</v>
      </c>
    </row>
    <row r="5790" spans="2:8" s="13" customFormat="1" hidden="1" x14ac:dyDescent="0.15">
      <c r="B5790" s="81">
        <v>112007</v>
      </c>
      <c r="C5790" s="82" t="s">
        <v>2329</v>
      </c>
      <c r="D5790" s="83">
        <v>43766</v>
      </c>
      <c r="E5790" s="82" t="s">
        <v>2800</v>
      </c>
      <c r="F5790" s="84">
        <v>1500000000</v>
      </c>
      <c r="G5790" s="84"/>
      <c r="H5790" s="18">
        <f t="shared" si="90"/>
        <v>1500000000</v>
      </c>
    </row>
    <row r="5791" spans="2:8" s="13" customFormat="1" hidden="1" x14ac:dyDescent="0.15">
      <c r="B5791" s="81">
        <v>112003</v>
      </c>
      <c r="C5791" s="82" t="s">
        <v>11</v>
      </c>
      <c r="D5791" s="83">
        <v>43766</v>
      </c>
      <c r="E5791" s="82" t="s">
        <v>2800</v>
      </c>
      <c r="F5791" s="84"/>
      <c r="G5791" s="84">
        <v>-1500000000</v>
      </c>
      <c r="H5791" s="18">
        <f t="shared" si="90"/>
        <v>-1500000000</v>
      </c>
    </row>
    <row r="5792" spans="2:8" s="13" customFormat="1" hidden="1" x14ac:dyDescent="0.15">
      <c r="B5792" s="81">
        <v>811035</v>
      </c>
      <c r="C5792" s="82" t="s">
        <v>194</v>
      </c>
      <c r="D5792" s="83">
        <v>43766</v>
      </c>
      <c r="E5792" s="82" t="s">
        <v>243</v>
      </c>
      <c r="F5792" s="84">
        <v>25000</v>
      </c>
      <c r="G5792" s="84"/>
      <c r="H5792" s="18">
        <f t="shared" si="90"/>
        <v>25000</v>
      </c>
    </row>
    <row r="5793" spans="2:8" s="13" customFormat="1" hidden="1" x14ac:dyDescent="0.15">
      <c r="B5793" s="81">
        <v>112003</v>
      </c>
      <c r="C5793" s="82" t="s">
        <v>11</v>
      </c>
      <c r="D5793" s="83">
        <v>43766</v>
      </c>
      <c r="E5793" s="82" t="s">
        <v>243</v>
      </c>
      <c r="F5793" s="84"/>
      <c r="G5793" s="84">
        <v>-25000</v>
      </c>
      <c r="H5793" s="18">
        <f t="shared" si="90"/>
        <v>-25000</v>
      </c>
    </row>
    <row r="5794" spans="2:8" s="13" customFormat="1" hidden="1" x14ac:dyDescent="0.15">
      <c r="B5794" s="81">
        <v>112003</v>
      </c>
      <c r="C5794" s="82" t="s">
        <v>11</v>
      </c>
      <c r="D5794" s="83">
        <v>43766</v>
      </c>
      <c r="E5794" s="82" t="s">
        <v>2795</v>
      </c>
      <c r="F5794" s="84">
        <v>161107202</v>
      </c>
      <c r="G5794" s="84"/>
      <c r="H5794" s="18">
        <f t="shared" ref="H5794:H5857" si="91">F5794+G5794</f>
        <v>161107202</v>
      </c>
    </row>
    <row r="5795" spans="2:8" s="13" customFormat="1" hidden="1" x14ac:dyDescent="0.15">
      <c r="B5795" s="81">
        <v>122030</v>
      </c>
      <c r="C5795" s="82" t="s">
        <v>2242</v>
      </c>
      <c r="D5795" s="83">
        <v>43766</v>
      </c>
      <c r="E5795" s="82" t="s">
        <v>2795</v>
      </c>
      <c r="F5795" s="84"/>
      <c r="G5795" s="84">
        <v>-161107202</v>
      </c>
      <c r="H5795" s="18">
        <f t="shared" si="91"/>
        <v>-161107202</v>
      </c>
    </row>
    <row r="5796" spans="2:8" s="13" customFormat="1" hidden="1" x14ac:dyDescent="0.15">
      <c r="B5796" s="81">
        <v>112003</v>
      </c>
      <c r="C5796" s="82" t="s">
        <v>11</v>
      </c>
      <c r="D5796" s="83">
        <v>43767</v>
      </c>
      <c r="E5796" s="82" t="s">
        <v>2795</v>
      </c>
      <c r="F5796" s="84">
        <v>38777999</v>
      </c>
      <c r="G5796" s="84"/>
      <c r="H5796" s="18">
        <f t="shared" si="91"/>
        <v>38777999</v>
      </c>
    </row>
    <row r="5797" spans="2:8" s="13" customFormat="1" hidden="1" x14ac:dyDescent="0.15">
      <c r="B5797" s="81">
        <v>122033</v>
      </c>
      <c r="C5797" s="82" t="s">
        <v>2244</v>
      </c>
      <c r="D5797" s="83">
        <v>43767</v>
      </c>
      <c r="E5797" s="82" t="s">
        <v>2795</v>
      </c>
      <c r="F5797" s="84"/>
      <c r="G5797" s="84">
        <v>-38777999</v>
      </c>
      <c r="H5797" s="18">
        <f t="shared" si="91"/>
        <v>-38777999</v>
      </c>
    </row>
    <row r="5798" spans="2:8" s="13" customFormat="1" hidden="1" x14ac:dyDescent="0.15">
      <c r="B5798" s="81">
        <v>711034</v>
      </c>
      <c r="C5798" s="82" t="s">
        <v>183</v>
      </c>
      <c r="D5798" s="83">
        <v>43767</v>
      </c>
      <c r="E5798" s="82" t="s">
        <v>2823</v>
      </c>
      <c r="F5798" s="84">
        <v>370000000</v>
      </c>
      <c r="G5798" s="84"/>
      <c r="H5798" s="18">
        <f t="shared" si="91"/>
        <v>370000000</v>
      </c>
    </row>
    <row r="5799" spans="2:8" s="13" customFormat="1" hidden="1" x14ac:dyDescent="0.15">
      <c r="B5799" s="81">
        <v>141005</v>
      </c>
      <c r="C5799" s="82" t="s">
        <v>36</v>
      </c>
      <c r="D5799" s="83">
        <v>43767</v>
      </c>
      <c r="E5799" s="82" t="s">
        <v>2823</v>
      </c>
      <c r="F5799" s="84">
        <v>37000000</v>
      </c>
      <c r="G5799" s="84"/>
      <c r="H5799" s="18">
        <f t="shared" si="91"/>
        <v>37000000</v>
      </c>
    </row>
    <row r="5800" spans="2:8" s="13" customFormat="1" hidden="1" x14ac:dyDescent="0.15">
      <c r="B5800" s="81">
        <v>112003</v>
      </c>
      <c r="C5800" s="82" t="s">
        <v>11</v>
      </c>
      <c r="D5800" s="83">
        <v>43767</v>
      </c>
      <c r="E5800" s="82" t="s">
        <v>2823</v>
      </c>
      <c r="F5800" s="84"/>
      <c r="G5800" s="84">
        <v>-407000000</v>
      </c>
      <c r="H5800" s="18">
        <f t="shared" si="91"/>
        <v>-407000000</v>
      </c>
    </row>
    <row r="5801" spans="2:8" s="13" customFormat="1" hidden="1" x14ac:dyDescent="0.15">
      <c r="B5801" s="81">
        <v>811010</v>
      </c>
      <c r="C5801" s="82" t="s">
        <v>149</v>
      </c>
      <c r="D5801" s="83">
        <v>43767</v>
      </c>
      <c r="E5801" s="82" t="s">
        <v>417</v>
      </c>
      <c r="F5801" s="84">
        <v>1067500</v>
      </c>
      <c r="G5801" s="84"/>
      <c r="H5801" s="18">
        <f t="shared" si="91"/>
        <v>1067500</v>
      </c>
    </row>
    <row r="5802" spans="2:8" s="13" customFormat="1" hidden="1" x14ac:dyDescent="0.15">
      <c r="B5802" s="81">
        <v>811012</v>
      </c>
      <c r="C5802" s="82" t="s">
        <v>151</v>
      </c>
      <c r="D5802" s="83">
        <v>43767</v>
      </c>
      <c r="E5802" s="82" t="s">
        <v>417</v>
      </c>
      <c r="F5802" s="84">
        <v>2063600</v>
      </c>
      <c r="G5802" s="84"/>
      <c r="H5802" s="18">
        <f t="shared" si="91"/>
        <v>2063600</v>
      </c>
    </row>
    <row r="5803" spans="2:8" s="13" customFormat="1" hidden="1" x14ac:dyDescent="0.15">
      <c r="B5803" s="81">
        <v>811021</v>
      </c>
      <c r="C5803" s="82" t="s">
        <v>159</v>
      </c>
      <c r="D5803" s="83">
        <v>43767</v>
      </c>
      <c r="E5803" s="82" t="s">
        <v>417</v>
      </c>
      <c r="F5803" s="84">
        <v>435000</v>
      </c>
      <c r="G5803" s="84"/>
      <c r="H5803" s="18">
        <f t="shared" si="91"/>
        <v>435000</v>
      </c>
    </row>
    <row r="5804" spans="2:8" s="13" customFormat="1" hidden="1" x14ac:dyDescent="0.15">
      <c r="B5804" s="81">
        <v>611034</v>
      </c>
      <c r="C5804" s="82" t="s">
        <v>172</v>
      </c>
      <c r="D5804" s="83">
        <v>43767</v>
      </c>
      <c r="E5804" s="82" t="s">
        <v>417</v>
      </c>
      <c r="F5804" s="84">
        <v>600000</v>
      </c>
      <c r="G5804" s="84"/>
      <c r="H5804" s="18">
        <f t="shared" si="91"/>
        <v>600000</v>
      </c>
    </row>
    <row r="5805" spans="2:8" s="13" customFormat="1" hidden="1" x14ac:dyDescent="0.15">
      <c r="B5805" s="81">
        <v>811013</v>
      </c>
      <c r="C5805" s="82" t="s">
        <v>152</v>
      </c>
      <c r="D5805" s="83">
        <v>43767</v>
      </c>
      <c r="E5805" s="82" t="s">
        <v>417</v>
      </c>
      <c r="F5805" s="84">
        <v>756000</v>
      </c>
      <c r="G5805" s="84"/>
      <c r="H5805" s="18">
        <f t="shared" si="91"/>
        <v>756000</v>
      </c>
    </row>
    <row r="5806" spans="2:8" s="13" customFormat="1" hidden="1" x14ac:dyDescent="0.15">
      <c r="B5806" s="81">
        <v>112003</v>
      </c>
      <c r="C5806" s="82" t="s">
        <v>11</v>
      </c>
      <c r="D5806" s="83">
        <v>43767</v>
      </c>
      <c r="E5806" s="82" t="s">
        <v>417</v>
      </c>
      <c r="F5806" s="84"/>
      <c r="G5806" s="84">
        <v>-4922100</v>
      </c>
      <c r="H5806" s="18">
        <f t="shared" si="91"/>
        <v>-4922100</v>
      </c>
    </row>
    <row r="5807" spans="2:8" s="13" customFormat="1" hidden="1" x14ac:dyDescent="0.15">
      <c r="B5807" s="81">
        <v>711005</v>
      </c>
      <c r="C5807" s="82" t="s">
        <v>144</v>
      </c>
      <c r="D5807" s="83">
        <v>43767</v>
      </c>
      <c r="E5807" s="82" t="s">
        <v>2824</v>
      </c>
      <c r="F5807" s="84">
        <v>22542000</v>
      </c>
      <c r="G5807" s="84"/>
      <c r="H5807" s="18">
        <f t="shared" si="91"/>
        <v>22542000</v>
      </c>
    </row>
    <row r="5808" spans="2:8" s="13" customFormat="1" hidden="1" x14ac:dyDescent="0.15">
      <c r="B5808" s="81">
        <v>112003</v>
      </c>
      <c r="C5808" s="82" t="s">
        <v>11</v>
      </c>
      <c r="D5808" s="83">
        <v>43767</v>
      </c>
      <c r="E5808" s="82" t="s">
        <v>2824</v>
      </c>
      <c r="F5808" s="84"/>
      <c r="G5808" s="84">
        <v>-22542000</v>
      </c>
      <c r="H5808" s="18">
        <f t="shared" si="91"/>
        <v>-22542000</v>
      </c>
    </row>
    <row r="5809" spans="2:8" s="13" customFormat="1" hidden="1" x14ac:dyDescent="0.15">
      <c r="B5809" s="81">
        <v>711005</v>
      </c>
      <c r="C5809" s="82" t="s">
        <v>144</v>
      </c>
      <c r="D5809" s="83">
        <v>43767</v>
      </c>
      <c r="E5809" s="82" t="s">
        <v>2825</v>
      </c>
      <c r="F5809" s="84">
        <v>22962000</v>
      </c>
      <c r="G5809" s="84"/>
      <c r="H5809" s="18">
        <f t="shared" si="91"/>
        <v>22962000</v>
      </c>
    </row>
    <row r="5810" spans="2:8" s="13" customFormat="1" hidden="1" x14ac:dyDescent="0.15">
      <c r="B5810" s="81">
        <v>112003</v>
      </c>
      <c r="C5810" s="82" t="s">
        <v>11</v>
      </c>
      <c r="D5810" s="83">
        <v>43767</v>
      </c>
      <c r="E5810" s="82" t="s">
        <v>2825</v>
      </c>
      <c r="F5810" s="84"/>
      <c r="G5810" s="84">
        <v>-22962000</v>
      </c>
      <c r="H5810" s="18">
        <f t="shared" si="91"/>
        <v>-22962000</v>
      </c>
    </row>
    <row r="5811" spans="2:8" s="13" customFormat="1" hidden="1" x14ac:dyDescent="0.15">
      <c r="B5811" s="81">
        <v>811005</v>
      </c>
      <c r="C5811" s="82" t="s">
        <v>144</v>
      </c>
      <c r="D5811" s="83">
        <v>43767</v>
      </c>
      <c r="E5811" s="82" t="s">
        <v>2826</v>
      </c>
      <c r="F5811" s="84">
        <v>15000000</v>
      </c>
      <c r="G5811" s="84"/>
      <c r="H5811" s="18">
        <f t="shared" si="91"/>
        <v>15000000</v>
      </c>
    </row>
    <row r="5812" spans="2:8" s="13" customFormat="1" hidden="1" x14ac:dyDescent="0.15">
      <c r="B5812" s="81">
        <v>112003</v>
      </c>
      <c r="C5812" s="82" t="s">
        <v>11</v>
      </c>
      <c r="D5812" s="83">
        <v>43767</v>
      </c>
      <c r="E5812" s="82" t="s">
        <v>2826</v>
      </c>
      <c r="F5812" s="84"/>
      <c r="G5812" s="84">
        <v>-15000000</v>
      </c>
      <c r="H5812" s="18">
        <f t="shared" si="91"/>
        <v>-15000000</v>
      </c>
    </row>
    <row r="5813" spans="2:8" s="13" customFormat="1" hidden="1" x14ac:dyDescent="0.15">
      <c r="B5813" s="81">
        <v>711005</v>
      </c>
      <c r="C5813" s="82" t="s">
        <v>144</v>
      </c>
      <c r="D5813" s="83">
        <v>43767</v>
      </c>
      <c r="E5813" s="82" t="s">
        <v>2827</v>
      </c>
      <c r="F5813" s="84">
        <v>9381000</v>
      </c>
      <c r="G5813" s="84"/>
      <c r="H5813" s="18">
        <f t="shared" si="91"/>
        <v>9381000</v>
      </c>
    </row>
    <row r="5814" spans="2:8" s="13" customFormat="1" hidden="1" x14ac:dyDescent="0.15">
      <c r="B5814" s="81">
        <v>112003</v>
      </c>
      <c r="C5814" s="82" t="s">
        <v>11</v>
      </c>
      <c r="D5814" s="83">
        <v>43767</v>
      </c>
      <c r="E5814" s="82" t="s">
        <v>2827</v>
      </c>
      <c r="F5814" s="84"/>
      <c r="G5814" s="84">
        <v>-9381000</v>
      </c>
      <c r="H5814" s="18">
        <f t="shared" si="91"/>
        <v>-9381000</v>
      </c>
    </row>
    <row r="5815" spans="2:8" s="13" customFormat="1" hidden="1" x14ac:dyDescent="0.15">
      <c r="B5815" s="81">
        <v>711005</v>
      </c>
      <c r="C5815" s="82" t="s">
        <v>144</v>
      </c>
      <c r="D5815" s="83">
        <v>43767</v>
      </c>
      <c r="E5815" s="82" t="s">
        <v>2828</v>
      </c>
      <c r="F5815" s="84">
        <v>16345486</v>
      </c>
      <c r="G5815" s="84"/>
      <c r="H5815" s="18">
        <f t="shared" si="91"/>
        <v>16345486</v>
      </c>
    </row>
    <row r="5816" spans="2:8" s="13" customFormat="1" hidden="1" x14ac:dyDescent="0.15">
      <c r="B5816" s="81">
        <v>112003</v>
      </c>
      <c r="C5816" s="82" t="s">
        <v>11</v>
      </c>
      <c r="D5816" s="83">
        <v>43767</v>
      </c>
      <c r="E5816" s="82" t="s">
        <v>2828</v>
      </c>
      <c r="F5816" s="84"/>
      <c r="G5816" s="84">
        <v>-16345486</v>
      </c>
      <c r="H5816" s="18">
        <f t="shared" si="91"/>
        <v>-16345486</v>
      </c>
    </row>
    <row r="5817" spans="2:8" s="13" customFormat="1" hidden="1" x14ac:dyDescent="0.15">
      <c r="B5817" s="81">
        <v>711005</v>
      </c>
      <c r="C5817" s="82" t="s">
        <v>144</v>
      </c>
      <c r="D5817" s="83">
        <v>43767</v>
      </c>
      <c r="E5817" s="82" t="s">
        <v>2829</v>
      </c>
      <c r="F5817" s="84">
        <v>10638940</v>
      </c>
      <c r="G5817" s="84"/>
      <c r="H5817" s="18">
        <f t="shared" si="91"/>
        <v>10638940</v>
      </c>
    </row>
    <row r="5818" spans="2:8" s="13" customFormat="1" hidden="1" x14ac:dyDescent="0.15">
      <c r="B5818" s="81">
        <v>112003</v>
      </c>
      <c r="C5818" s="82" t="s">
        <v>11</v>
      </c>
      <c r="D5818" s="83">
        <v>43767</v>
      </c>
      <c r="E5818" s="82" t="s">
        <v>2829</v>
      </c>
      <c r="F5818" s="84"/>
      <c r="G5818" s="84">
        <v>-10638940</v>
      </c>
      <c r="H5818" s="18">
        <f t="shared" si="91"/>
        <v>-10638940</v>
      </c>
    </row>
    <row r="5819" spans="2:8" s="13" customFormat="1" hidden="1" x14ac:dyDescent="0.15">
      <c r="B5819" s="81">
        <v>711005</v>
      </c>
      <c r="C5819" s="82" t="s">
        <v>144</v>
      </c>
      <c r="D5819" s="83">
        <v>43767</v>
      </c>
      <c r="E5819" s="82" t="s">
        <v>2830</v>
      </c>
      <c r="F5819" s="84">
        <v>9577000</v>
      </c>
      <c r="G5819" s="84"/>
      <c r="H5819" s="18">
        <f t="shared" si="91"/>
        <v>9577000</v>
      </c>
    </row>
    <row r="5820" spans="2:8" s="13" customFormat="1" hidden="1" x14ac:dyDescent="0.15">
      <c r="B5820" s="81">
        <v>112003</v>
      </c>
      <c r="C5820" s="82" t="s">
        <v>11</v>
      </c>
      <c r="D5820" s="83">
        <v>43767</v>
      </c>
      <c r="E5820" s="82" t="s">
        <v>2830</v>
      </c>
      <c r="F5820" s="84"/>
      <c r="G5820" s="84">
        <v>-9577000</v>
      </c>
      <c r="H5820" s="18">
        <f t="shared" si="91"/>
        <v>-9577000</v>
      </c>
    </row>
    <row r="5821" spans="2:8" s="13" customFormat="1" hidden="1" x14ac:dyDescent="0.15">
      <c r="B5821" s="81">
        <v>711005</v>
      </c>
      <c r="C5821" s="82" t="s">
        <v>144</v>
      </c>
      <c r="D5821" s="83">
        <v>43767</v>
      </c>
      <c r="E5821" s="82" t="s">
        <v>2831</v>
      </c>
      <c r="F5821" s="84">
        <v>10983000</v>
      </c>
      <c r="G5821" s="84"/>
      <c r="H5821" s="18">
        <f t="shared" si="91"/>
        <v>10983000</v>
      </c>
    </row>
    <row r="5822" spans="2:8" s="13" customFormat="1" hidden="1" x14ac:dyDescent="0.15">
      <c r="B5822" s="81">
        <v>112003</v>
      </c>
      <c r="C5822" s="82" t="s">
        <v>11</v>
      </c>
      <c r="D5822" s="83">
        <v>43767</v>
      </c>
      <c r="E5822" s="82" t="s">
        <v>2831</v>
      </c>
      <c r="F5822" s="84"/>
      <c r="G5822" s="84">
        <v>-10983000</v>
      </c>
      <c r="H5822" s="18">
        <f t="shared" si="91"/>
        <v>-10983000</v>
      </c>
    </row>
    <row r="5823" spans="2:8" s="13" customFormat="1" hidden="1" x14ac:dyDescent="0.15">
      <c r="B5823" s="81">
        <v>811005</v>
      </c>
      <c r="C5823" s="82" t="s">
        <v>144</v>
      </c>
      <c r="D5823" s="83">
        <v>43767</v>
      </c>
      <c r="E5823" s="82" t="s">
        <v>2832</v>
      </c>
      <c r="F5823" s="84">
        <v>9031000</v>
      </c>
      <c r="G5823" s="84"/>
      <c r="H5823" s="18">
        <f t="shared" si="91"/>
        <v>9031000</v>
      </c>
    </row>
    <row r="5824" spans="2:8" s="13" customFormat="1" hidden="1" x14ac:dyDescent="0.15">
      <c r="B5824" s="81">
        <v>112003</v>
      </c>
      <c r="C5824" s="82" t="s">
        <v>11</v>
      </c>
      <c r="D5824" s="83">
        <v>43767</v>
      </c>
      <c r="E5824" s="82" t="s">
        <v>2832</v>
      </c>
      <c r="F5824" s="84"/>
      <c r="G5824" s="84">
        <v>-9031000</v>
      </c>
      <c r="H5824" s="18">
        <f t="shared" si="91"/>
        <v>-9031000</v>
      </c>
    </row>
    <row r="5825" spans="2:8" s="13" customFormat="1" hidden="1" x14ac:dyDescent="0.15">
      <c r="B5825" s="81">
        <v>711005</v>
      </c>
      <c r="C5825" s="82" t="s">
        <v>144</v>
      </c>
      <c r="D5825" s="83">
        <v>43767</v>
      </c>
      <c r="E5825" s="82" t="s">
        <v>2833</v>
      </c>
      <c r="F5825" s="84">
        <v>15701600</v>
      </c>
      <c r="G5825" s="84"/>
      <c r="H5825" s="18">
        <f t="shared" si="91"/>
        <v>15701600</v>
      </c>
    </row>
    <row r="5826" spans="2:8" s="13" customFormat="1" hidden="1" x14ac:dyDescent="0.15">
      <c r="B5826" s="81">
        <v>112003</v>
      </c>
      <c r="C5826" s="82" t="s">
        <v>11</v>
      </c>
      <c r="D5826" s="83">
        <v>43767</v>
      </c>
      <c r="E5826" s="82" t="s">
        <v>2833</v>
      </c>
      <c r="F5826" s="84"/>
      <c r="G5826" s="84">
        <v>-15701600</v>
      </c>
      <c r="H5826" s="18">
        <f t="shared" si="91"/>
        <v>-15701600</v>
      </c>
    </row>
    <row r="5827" spans="2:8" s="13" customFormat="1" hidden="1" x14ac:dyDescent="0.15">
      <c r="B5827" s="81">
        <v>811005</v>
      </c>
      <c r="C5827" s="82" t="s">
        <v>144</v>
      </c>
      <c r="D5827" s="83">
        <v>43767</v>
      </c>
      <c r="E5827" s="82" t="s">
        <v>2834</v>
      </c>
      <c r="F5827" s="84">
        <v>5336000</v>
      </c>
      <c r="G5827" s="84"/>
      <c r="H5827" s="18">
        <f t="shared" si="91"/>
        <v>5336000</v>
      </c>
    </row>
    <row r="5828" spans="2:8" s="13" customFormat="1" hidden="1" x14ac:dyDescent="0.15">
      <c r="B5828" s="81">
        <v>112003</v>
      </c>
      <c r="C5828" s="82" t="s">
        <v>11</v>
      </c>
      <c r="D5828" s="83">
        <v>43767</v>
      </c>
      <c r="E5828" s="82" t="s">
        <v>2834</v>
      </c>
      <c r="F5828" s="84"/>
      <c r="G5828" s="84">
        <v>-5336000</v>
      </c>
      <c r="H5828" s="18">
        <f t="shared" si="91"/>
        <v>-5336000</v>
      </c>
    </row>
    <row r="5829" spans="2:8" s="13" customFormat="1" hidden="1" x14ac:dyDescent="0.15">
      <c r="B5829" s="81">
        <v>711005</v>
      </c>
      <c r="C5829" s="82" t="s">
        <v>144</v>
      </c>
      <c r="D5829" s="83">
        <v>43767</v>
      </c>
      <c r="E5829" s="82" t="s">
        <v>2835</v>
      </c>
      <c r="F5829" s="84">
        <v>5946909</v>
      </c>
      <c r="G5829" s="84"/>
      <c r="H5829" s="18">
        <f t="shared" si="91"/>
        <v>5946909</v>
      </c>
    </row>
    <row r="5830" spans="2:8" s="13" customFormat="1" hidden="1" x14ac:dyDescent="0.15">
      <c r="B5830" s="81">
        <v>112003</v>
      </c>
      <c r="C5830" s="82" t="s">
        <v>11</v>
      </c>
      <c r="D5830" s="83">
        <v>43767</v>
      </c>
      <c r="E5830" s="82" t="s">
        <v>2835</v>
      </c>
      <c r="F5830" s="84"/>
      <c r="G5830" s="84">
        <v>-5946909</v>
      </c>
      <c r="H5830" s="18">
        <f t="shared" si="91"/>
        <v>-5946909</v>
      </c>
    </row>
    <row r="5831" spans="2:8" s="13" customFormat="1" hidden="1" x14ac:dyDescent="0.15">
      <c r="B5831" s="81">
        <v>811005</v>
      </c>
      <c r="C5831" s="82" t="s">
        <v>144</v>
      </c>
      <c r="D5831" s="83">
        <v>43767</v>
      </c>
      <c r="E5831" s="82" t="s">
        <v>2836</v>
      </c>
      <c r="F5831" s="84">
        <v>4970000</v>
      </c>
      <c r="G5831" s="84"/>
      <c r="H5831" s="18">
        <f t="shared" si="91"/>
        <v>4970000</v>
      </c>
    </row>
    <row r="5832" spans="2:8" s="13" customFormat="1" hidden="1" x14ac:dyDescent="0.15">
      <c r="B5832" s="81">
        <v>112003</v>
      </c>
      <c r="C5832" s="82" t="s">
        <v>11</v>
      </c>
      <c r="D5832" s="83">
        <v>43767</v>
      </c>
      <c r="E5832" s="82" t="s">
        <v>2836</v>
      </c>
      <c r="F5832" s="84"/>
      <c r="G5832" s="84">
        <v>-4970000</v>
      </c>
      <c r="H5832" s="18">
        <f t="shared" si="91"/>
        <v>-4970000</v>
      </c>
    </row>
    <row r="5833" spans="2:8" s="13" customFormat="1" hidden="1" x14ac:dyDescent="0.15">
      <c r="B5833" s="81">
        <v>811005</v>
      </c>
      <c r="C5833" s="82" t="s">
        <v>144</v>
      </c>
      <c r="D5833" s="83">
        <v>43767</v>
      </c>
      <c r="E5833" s="82" t="s">
        <v>2837</v>
      </c>
      <c r="F5833" s="84">
        <v>4000000</v>
      </c>
      <c r="G5833" s="84"/>
      <c r="H5833" s="18">
        <f t="shared" si="91"/>
        <v>4000000</v>
      </c>
    </row>
    <row r="5834" spans="2:8" s="13" customFormat="1" hidden="1" x14ac:dyDescent="0.15">
      <c r="B5834" s="81">
        <v>112003</v>
      </c>
      <c r="C5834" s="82" t="s">
        <v>11</v>
      </c>
      <c r="D5834" s="83">
        <v>43767</v>
      </c>
      <c r="E5834" s="82" t="s">
        <v>2837</v>
      </c>
      <c r="F5834" s="84"/>
      <c r="G5834" s="84">
        <v>-4000000</v>
      </c>
      <c r="H5834" s="18">
        <f t="shared" si="91"/>
        <v>-4000000</v>
      </c>
    </row>
    <row r="5835" spans="2:8" s="13" customFormat="1" hidden="1" x14ac:dyDescent="0.15">
      <c r="B5835" s="81">
        <v>711005</v>
      </c>
      <c r="C5835" s="82" t="s">
        <v>144</v>
      </c>
      <c r="D5835" s="83">
        <v>43767</v>
      </c>
      <c r="E5835" s="82" t="s">
        <v>2838</v>
      </c>
      <c r="F5835" s="84">
        <v>4000000</v>
      </c>
      <c r="G5835" s="84"/>
      <c r="H5835" s="18">
        <f t="shared" si="91"/>
        <v>4000000</v>
      </c>
    </row>
    <row r="5836" spans="2:8" s="13" customFormat="1" hidden="1" x14ac:dyDescent="0.15">
      <c r="B5836" s="81">
        <v>112003</v>
      </c>
      <c r="C5836" s="82" t="s">
        <v>11</v>
      </c>
      <c r="D5836" s="83">
        <v>43767</v>
      </c>
      <c r="E5836" s="82" t="s">
        <v>2838</v>
      </c>
      <c r="F5836" s="84"/>
      <c r="G5836" s="84">
        <v>-4000000</v>
      </c>
      <c r="H5836" s="18">
        <f t="shared" si="91"/>
        <v>-4000000</v>
      </c>
    </row>
    <row r="5837" spans="2:8" s="13" customFormat="1" hidden="1" x14ac:dyDescent="0.15">
      <c r="B5837" s="81">
        <v>811005</v>
      </c>
      <c r="C5837" s="82" t="s">
        <v>144</v>
      </c>
      <c r="D5837" s="83">
        <v>43767</v>
      </c>
      <c r="E5837" s="82" t="s">
        <v>2839</v>
      </c>
      <c r="F5837" s="84">
        <v>3900000</v>
      </c>
      <c r="G5837" s="84"/>
      <c r="H5837" s="18">
        <f t="shared" si="91"/>
        <v>3900000</v>
      </c>
    </row>
    <row r="5838" spans="2:8" s="13" customFormat="1" hidden="1" x14ac:dyDescent="0.15">
      <c r="B5838" s="81">
        <v>112003</v>
      </c>
      <c r="C5838" s="82" t="s">
        <v>11</v>
      </c>
      <c r="D5838" s="83">
        <v>43767</v>
      </c>
      <c r="E5838" s="82" t="s">
        <v>2839</v>
      </c>
      <c r="F5838" s="84"/>
      <c r="G5838" s="84">
        <v>-3900000</v>
      </c>
      <c r="H5838" s="18">
        <f t="shared" si="91"/>
        <v>-3900000</v>
      </c>
    </row>
    <row r="5839" spans="2:8" s="13" customFormat="1" hidden="1" x14ac:dyDescent="0.15">
      <c r="B5839" s="81">
        <v>611005</v>
      </c>
      <c r="C5839" s="82" t="s">
        <v>144</v>
      </c>
      <c r="D5839" s="83">
        <v>43767</v>
      </c>
      <c r="E5839" s="82" t="s">
        <v>2840</v>
      </c>
      <c r="F5839" s="84">
        <v>4500000</v>
      </c>
      <c r="G5839" s="84"/>
      <c r="H5839" s="18">
        <f t="shared" si="91"/>
        <v>4500000</v>
      </c>
    </row>
    <row r="5840" spans="2:8" s="13" customFormat="1" hidden="1" x14ac:dyDescent="0.15">
      <c r="B5840" s="81">
        <v>112003</v>
      </c>
      <c r="C5840" s="82" t="s">
        <v>11</v>
      </c>
      <c r="D5840" s="83">
        <v>43767</v>
      </c>
      <c r="E5840" s="82" t="s">
        <v>2840</v>
      </c>
      <c r="F5840" s="84"/>
      <c r="G5840" s="84">
        <v>-4500000</v>
      </c>
      <c r="H5840" s="18">
        <f t="shared" si="91"/>
        <v>-4500000</v>
      </c>
    </row>
    <row r="5841" spans="2:8" s="13" customFormat="1" hidden="1" x14ac:dyDescent="0.15">
      <c r="B5841" s="81">
        <v>611005</v>
      </c>
      <c r="C5841" s="82" t="s">
        <v>144</v>
      </c>
      <c r="D5841" s="83">
        <v>43767</v>
      </c>
      <c r="E5841" s="82" t="s">
        <v>2841</v>
      </c>
      <c r="F5841" s="84">
        <v>3500000</v>
      </c>
      <c r="G5841" s="84"/>
      <c r="H5841" s="18">
        <f t="shared" si="91"/>
        <v>3500000</v>
      </c>
    </row>
    <row r="5842" spans="2:8" s="13" customFormat="1" hidden="1" x14ac:dyDescent="0.15">
      <c r="B5842" s="81">
        <v>112003</v>
      </c>
      <c r="C5842" s="82" t="s">
        <v>11</v>
      </c>
      <c r="D5842" s="83">
        <v>43767</v>
      </c>
      <c r="E5842" s="82" t="s">
        <v>2841</v>
      </c>
      <c r="F5842" s="84"/>
      <c r="G5842" s="84">
        <v>-3500000</v>
      </c>
      <c r="H5842" s="18">
        <f t="shared" si="91"/>
        <v>-3500000</v>
      </c>
    </row>
    <row r="5843" spans="2:8" s="13" customFormat="1" hidden="1" x14ac:dyDescent="0.15">
      <c r="B5843" s="81">
        <v>611005</v>
      </c>
      <c r="C5843" s="82" t="s">
        <v>144</v>
      </c>
      <c r="D5843" s="83">
        <v>43767</v>
      </c>
      <c r="E5843" s="82" t="s">
        <v>2842</v>
      </c>
      <c r="F5843" s="84">
        <v>3250000</v>
      </c>
      <c r="G5843" s="84"/>
      <c r="H5843" s="18">
        <f t="shared" si="91"/>
        <v>3250000</v>
      </c>
    </row>
    <row r="5844" spans="2:8" s="13" customFormat="1" hidden="1" x14ac:dyDescent="0.15">
      <c r="B5844" s="81">
        <v>112003</v>
      </c>
      <c r="C5844" s="82" t="s">
        <v>11</v>
      </c>
      <c r="D5844" s="83">
        <v>43767</v>
      </c>
      <c r="E5844" s="82" t="s">
        <v>2842</v>
      </c>
      <c r="F5844" s="84"/>
      <c r="G5844" s="84">
        <v>-3250000</v>
      </c>
      <c r="H5844" s="18">
        <f t="shared" si="91"/>
        <v>-3250000</v>
      </c>
    </row>
    <row r="5845" spans="2:8" s="13" customFormat="1" hidden="1" x14ac:dyDescent="0.15">
      <c r="B5845" s="81">
        <v>611005</v>
      </c>
      <c r="C5845" s="82" t="s">
        <v>144</v>
      </c>
      <c r="D5845" s="83">
        <v>43768</v>
      </c>
      <c r="E5845" s="82" t="s">
        <v>2843</v>
      </c>
      <c r="F5845" s="84">
        <v>2167410</v>
      </c>
      <c r="G5845" s="84"/>
      <c r="H5845" s="18">
        <f t="shared" si="91"/>
        <v>2167410</v>
      </c>
    </row>
    <row r="5846" spans="2:8" s="13" customFormat="1" hidden="1" x14ac:dyDescent="0.15">
      <c r="B5846" s="81">
        <v>112003</v>
      </c>
      <c r="C5846" s="82" t="s">
        <v>11</v>
      </c>
      <c r="D5846" s="83">
        <v>43768</v>
      </c>
      <c r="E5846" s="82" t="s">
        <v>2843</v>
      </c>
      <c r="F5846" s="84"/>
      <c r="G5846" s="84">
        <v>-2167410</v>
      </c>
      <c r="H5846" s="18">
        <f t="shared" si="91"/>
        <v>-2167410</v>
      </c>
    </row>
    <row r="5847" spans="2:8" s="13" customFormat="1" hidden="1" x14ac:dyDescent="0.15">
      <c r="B5847" s="81">
        <v>611005</v>
      </c>
      <c r="C5847" s="82" t="s">
        <v>144</v>
      </c>
      <c r="D5847" s="83">
        <v>43768</v>
      </c>
      <c r="E5847" s="82" t="s">
        <v>2844</v>
      </c>
      <c r="F5847" s="84">
        <v>2021525</v>
      </c>
      <c r="G5847" s="84"/>
      <c r="H5847" s="18">
        <f t="shared" si="91"/>
        <v>2021525</v>
      </c>
    </row>
    <row r="5848" spans="2:8" s="13" customFormat="1" hidden="1" x14ac:dyDescent="0.15">
      <c r="B5848" s="81">
        <v>112003</v>
      </c>
      <c r="C5848" s="82" t="s">
        <v>11</v>
      </c>
      <c r="D5848" s="83">
        <v>43768</v>
      </c>
      <c r="E5848" s="82" t="s">
        <v>2844</v>
      </c>
      <c r="F5848" s="84"/>
      <c r="G5848" s="84">
        <v>-2021525</v>
      </c>
      <c r="H5848" s="18">
        <f t="shared" si="91"/>
        <v>-2021525</v>
      </c>
    </row>
    <row r="5849" spans="2:8" s="13" customFormat="1" hidden="1" x14ac:dyDescent="0.15">
      <c r="B5849" s="81">
        <v>611005</v>
      </c>
      <c r="C5849" s="82" t="s">
        <v>144</v>
      </c>
      <c r="D5849" s="83">
        <v>43768</v>
      </c>
      <c r="E5849" s="82" t="s">
        <v>2845</v>
      </c>
      <c r="F5849" s="84">
        <v>2203880</v>
      </c>
      <c r="G5849" s="84"/>
      <c r="H5849" s="18">
        <f t="shared" si="91"/>
        <v>2203880</v>
      </c>
    </row>
    <row r="5850" spans="2:8" s="13" customFormat="1" hidden="1" x14ac:dyDescent="0.15">
      <c r="B5850" s="81">
        <v>112003</v>
      </c>
      <c r="C5850" s="82" t="s">
        <v>11</v>
      </c>
      <c r="D5850" s="83">
        <v>43768</v>
      </c>
      <c r="E5850" s="82" t="s">
        <v>2845</v>
      </c>
      <c r="F5850" s="84"/>
      <c r="G5850" s="84">
        <v>-2203880</v>
      </c>
      <c r="H5850" s="18">
        <f t="shared" si="91"/>
        <v>-2203880</v>
      </c>
    </row>
    <row r="5851" spans="2:8" s="13" customFormat="1" hidden="1" x14ac:dyDescent="0.15">
      <c r="B5851" s="81">
        <v>611005</v>
      </c>
      <c r="C5851" s="82" t="s">
        <v>144</v>
      </c>
      <c r="D5851" s="83">
        <v>43768</v>
      </c>
      <c r="E5851" s="82" t="s">
        <v>2846</v>
      </c>
      <c r="F5851" s="84">
        <v>2203880</v>
      </c>
      <c r="G5851" s="84"/>
      <c r="H5851" s="18">
        <f t="shared" si="91"/>
        <v>2203880</v>
      </c>
    </row>
    <row r="5852" spans="2:8" s="13" customFormat="1" hidden="1" x14ac:dyDescent="0.15">
      <c r="B5852" s="81">
        <v>112003</v>
      </c>
      <c r="C5852" s="82" t="s">
        <v>11</v>
      </c>
      <c r="D5852" s="83">
        <v>43768</v>
      </c>
      <c r="E5852" s="82" t="s">
        <v>2846</v>
      </c>
      <c r="F5852" s="84"/>
      <c r="G5852" s="84">
        <v>-2203880</v>
      </c>
      <c r="H5852" s="18">
        <f t="shared" si="91"/>
        <v>-2203880</v>
      </c>
    </row>
    <row r="5853" spans="2:8" s="13" customFormat="1" hidden="1" x14ac:dyDescent="0.15">
      <c r="B5853" s="81">
        <v>611005</v>
      </c>
      <c r="C5853" s="82" t="s">
        <v>144</v>
      </c>
      <c r="D5853" s="83">
        <v>43768</v>
      </c>
      <c r="E5853" s="82" t="s">
        <v>2847</v>
      </c>
      <c r="F5853" s="84">
        <v>2021525</v>
      </c>
      <c r="G5853" s="84"/>
      <c r="H5853" s="18">
        <f t="shared" si="91"/>
        <v>2021525</v>
      </c>
    </row>
    <row r="5854" spans="2:8" s="13" customFormat="1" hidden="1" x14ac:dyDescent="0.15">
      <c r="B5854" s="81">
        <v>112003</v>
      </c>
      <c r="C5854" s="82" t="s">
        <v>11</v>
      </c>
      <c r="D5854" s="83">
        <v>43768</v>
      </c>
      <c r="E5854" s="82" t="s">
        <v>2847</v>
      </c>
      <c r="F5854" s="84"/>
      <c r="G5854" s="84">
        <v>-2021525</v>
      </c>
      <c r="H5854" s="18">
        <f t="shared" si="91"/>
        <v>-2021525</v>
      </c>
    </row>
    <row r="5855" spans="2:8" s="13" customFormat="1" hidden="1" x14ac:dyDescent="0.15">
      <c r="B5855" s="81">
        <v>611005</v>
      </c>
      <c r="C5855" s="82" t="s">
        <v>144</v>
      </c>
      <c r="D5855" s="83">
        <v>43768</v>
      </c>
      <c r="E5855" s="82" t="s">
        <v>2848</v>
      </c>
      <c r="F5855" s="84">
        <v>2005895</v>
      </c>
      <c r="G5855" s="84"/>
      <c r="H5855" s="18">
        <f t="shared" si="91"/>
        <v>2005895</v>
      </c>
    </row>
    <row r="5856" spans="2:8" s="13" customFormat="1" hidden="1" x14ac:dyDescent="0.15">
      <c r="B5856" s="81">
        <v>112003</v>
      </c>
      <c r="C5856" s="82" t="s">
        <v>11</v>
      </c>
      <c r="D5856" s="83">
        <v>43768</v>
      </c>
      <c r="E5856" s="82" t="s">
        <v>2848</v>
      </c>
      <c r="F5856" s="84"/>
      <c r="G5856" s="84">
        <v>-2005895</v>
      </c>
      <c r="H5856" s="18">
        <f t="shared" si="91"/>
        <v>-2005895</v>
      </c>
    </row>
    <row r="5857" spans="2:8" s="13" customFormat="1" hidden="1" x14ac:dyDescent="0.15">
      <c r="B5857" s="81">
        <v>711005</v>
      </c>
      <c r="C5857" s="82" t="s">
        <v>144</v>
      </c>
      <c r="D5857" s="83">
        <v>43768</v>
      </c>
      <c r="E5857" s="82" t="s">
        <v>2849</v>
      </c>
      <c r="F5857" s="84">
        <v>2500000</v>
      </c>
      <c r="G5857" s="84"/>
      <c r="H5857" s="18">
        <f t="shared" si="91"/>
        <v>2500000</v>
      </c>
    </row>
    <row r="5858" spans="2:8" s="13" customFormat="1" hidden="1" x14ac:dyDescent="0.15">
      <c r="B5858" s="81">
        <v>112003</v>
      </c>
      <c r="C5858" s="82" t="s">
        <v>11</v>
      </c>
      <c r="D5858" s="83">
        <v>43768</v>
      </c>
      <c r="E5858" s="82" t="s">
        <v>2849</v>
      </c>
      <c r="F5858" s="84"/>
      <c r="G5858" s="84">
        <v>-2500000</v>
      </c>
      <c r="H5858" s="18">
        <f t="shared" ref="H5858:H5921" si="92">F5858+G5858</f>
        <v>-2500000</v>
      </c>
    </row>
    <row r="5859" spans="2:8" s="13" customFormat="1" hidden="1" x14ac:dyDescent="0.15">
      <c r="B5859" s="81">
        <v>711005</v>
      </c>
      <c r="C5859" s="82" t="s">
        <v>144</v>
      </c>
      <c r="D5859" s="83">
        <v>43768</v>
      </c>
      <c r="E5859" s="82" t="s">
        <v>2850</v>
      </c>
      <c r="F5859" s="84">
        <v>2100000</v>
      </c>
      <c r="G5859" s="84"/>
      <c r="H5859" s="18">
        <f t="shared" si="92"/>
        <v>2100000</v>
      </c>
    </row>
    <row r="5860" spans="2:8" s="13" customFormat="1" hidden="1" x14ac:dyDescent="0.15">
      <c r="B5860" s="81">
        <v>112003</v>
      </c>
      <c r="C5860" s="82" t="s">
        <v>11</v>
      </c>
      <c r="D5860" s="83">
        <v>43768</v>
      </c>
      <c r="E5860" s="82" t="s">
        <v>2850</v>
      </c>
      <c r="F5860" s="84"/>
      <c r="G5860" s="84">
        <v>-2100000</v>
      </c>
      <c r="H5860" s="18">
        <f t="shared" si="92"/>
        <v>-2100000</v>
      </c>
    </row>
    <row r="5861" spans="2:8" s="13" customFormat="1" hidden="1" x14ac:dyDescent="0.15">
      <c r="B5861" s="81">
        <v>711005</v>
      </c>
      <c r="C5861" s="82" t="s">
        <v>144</v>
      </c>
      <c r="D5861" s="83">
        <v>43768</v>
      </c>
      <c r="E5861" s="82" t="s">
        <v>2851</v>
      </c>
      <c r="F5861" s="84">
        <v>2000000</v>
      </c>
      <c r="G5861" s="84"/>
      <c r="H5861" s="18">
        <f t="shared" si="92"/>
        <v>2000000</v>
      </c>
    </row>
    <row r="5862" spans="2:8" s="13" customFormat="1" hidden="1" x14ac:dyDescent="0.15">
      <c r="B5862" s="81">
        <v>112003</v>
      </c>
      <c r="C5862" s="82" t="s">
        <v>11</v>
      </c>
      <c r="D5862" s="83">
        <v>43768</v>
      </c>
      <c r="E5862" s="82" t="s">
        <v>2851</v>
      </c>
      <c r="F5862" s="84"/>
      <c r="G5862" s="84">
        <v>-2000000</v>
      </c>
      <c r="H5862" s="18">
        <f t="shared" si="92"/>
        <v>-2000000</v>
      </c>
    </row>
    <row r="5863" spans="2:8" s="13" customFormat="1" hidden="1" x14ac:dyDescent="0.15">
      <c r="B5863" s="81">
        <v>711005</v>
      </c>
      <c r="C5863" s="82" t="s">
        <v>144</v>
      </c>
      <c r="D5863" s="83">
        <v>43768</v>
      </c>
      <c r="E5863" s="82" t="s">
        <v>2852</v>
      </c>
      <c r="F5863" s="84">
        <v>1500000</v>
      </c>
      <c r="G5863" s="84"/>
      <c r="H5863" s="18">
        <f t="shared" si="92"/>
        <v>1500000</v>
      </c>
    </row>
    <row r="5864" spans="2:8" s="13" customFormat="1" hidden="1" x14ac:dyDescent="0.15">
      <c r="B5864" s="81">
        <v>112003</v>
      </c>
      <c r="C5864" s="82" t="s">
        <v>11</v>
      </c>
      <c r="D5864" s="83">
        <v>43768</v>
      </c>
      <c r="E5864" s="82" t="s">
        <v>2852</v>
      </c>
      <c r="F5864" s="84"/>
      <c r="G5864" s="84">
        <v>-1500000</v>
      </c>
      <c r="H5864" s="18">
        <f t="shared" si="92"/>
        <v>-1500000</v>
      </c>
    </row>
    <row r="5865" spans="2:8" s="13" customFormat="1" hidden="1" x14ac:dyDescent="0.15">
      <c r="B5865" s="81">
        <v>711005</v>
      </c>
      <c r="C5865" s="82" t="s">
        <v>144</v>
      </c>
      <c r="D5865" s="83">
        <v>43768</v>
      </c>
      <c r="E5865" s="82" t="s">
        <v>2853</v>
      </c>
      <c r="F5865" s="84">
        <v>1500000</v>
      </c>
      <c r="G5865" s="84"/>
      <c r="H5865" s="18">
        <f t="shared" si="92"/>
        <v>1500000</v>
      </c>
    </row>
    <row r="5866" spans="2:8" s="13" customFormat="1" hidden="1" x14ac:dyDescent="0.15">
      <c r="B5866" s="81">
        <v>112003</v>
      </c>
      <c r="C5866" s="82" t="s">
        <v>11</v>
      </c>
      <c r="D5866" s="83">
        <v>43768</v>
      </c>
      <c r="E5866" s="82" t="s">
        <v>2853</v>
      </c>
      <c r="F5866" s="84"/>
      <c r="G5866" s="84">
        <v>-1500000</v>
      </c>
      <c r="H5866" s="18">
        <f t="shared" si="92"/>
        <v>-1500000</v>
      </c>
    </row>
    <row r="5867" spans="2:8" s="13" customFormat="1" hidden="1" x14ac:dyDescent="0.15">
      <c r="B5867" s="81">
        <v>711005</v>
      </c>
      <c r="C5867" s="82" t="s">
        <v>144</v>
      </c>
      <c r="D5867" s="83">
        <v>43768</v>
      </c>
      <c r="E5867" s="82" t="s">
        <v>2854</v>
      </c>
      <c r="F5867" s="84">
        <v>1000000</v>
      </c>
      <c r="G5867" s="84"/>
      <c r="H5867" s="18">
        <f t="shared" si="92"/>
        <v>1000000</v>
      </c>
    </row>
    <row r="5868" spans="2:8" s="13" customFormat="1" hidden="1" x14ac:dyDescent="0.15">
      <c r="B5868" s="81">
        <v>112003</v>
      </c>
      <c r="C5868" s="82" t="s">
        <v>11</v>
      </c>
      <c r="D5868" s="83">
        <v>43768</v>
      </c>
      <c r="E5868" s="82" t="s">
        <v>2854</v>
      </c>
      <c r="F5868" s="84"/>
      <c r="G5868" s="84">
        <v>-1000000</v>
      </c>
      <c r="H5868" s="18">
        <f t="shared" si="92"/>
        <v>-1000000</v>
      </c>
    </row>
    <row r="5869" spans="2:8" s="13" customFormat="1" hidden="1" x14ac:dyDescent="0.15">
      <c r="B5869" s="81">
        <v>811010</v>
      </c>
      <c r="C5869" s="82" t="s">
        <v>149</v>
      </c>
      <c r="D5869" s="83">
        <v>43768</v>
      </c>
      <c r="E5869" s="82" t="s">
        <v>2855</v>
      </c>
      <c r="F5869" s="84">
        <v>1000000</v>
      </c>
      <c r="G5869" s="84"/>
      <c r="H5869" s="18">
        <f t="shared" si="92"/>
        <v>1000000</v>
      </c>
    </row>
    <row r="5870" spans="2:8" s="13" customFormat="1" hidden="1" x14ac:dyDescent="0.15">
      <c r="B5870" s="81">
        <v>112003</v>
      </c>
      <c r="C5870" s="82" t="s">
        <v>11</v>
      </c>
      <c r="D5870" s="83">
        <v>43768</v>
      </c>
      <c r="E5870" s="82" t="s">
        <v>2855</v>
      </c>
      <c r="F5870" s="84"/>
      <c r="G5870" s="84">
        <v>-1000000</v>
      </c>
      <c r="H5870" s="18">
        <f t="shared" si="92"/>
        <v>-1000000</v>
      </c>
    </row>
    <row r="5871" spans="2:8" s="13" customFormat="1" hidden="1" x14ac:dyDescent="0.15">
      <c r="B5871" s="81">
        <v>611005</v>
      </c>
      <c r="C5871" s="82" t="s">
        <v>144</v>
      </c>
      <c r="D5871" s="83">
        <v>43768</v>
      </c>
      <c r="E5871" s="82" t="s">
        <v>2856</v>
      </c>
      <c r="F5871" s="84">
        <v>2167410</v>
      </c>
      <c r="G5871" s="84"/>
      <c r="H5871" s="18">
        <f t="shared" si="92"/>
        <v>2167410</v>
      </c>
    </row>
    <row r="5872" spans="2:8" s="13" customFormat="1" hidden="1" x14ac:dyDescent="0.15">
      <c r="B5872" s="81">
        <v>112003</v>
      </c>
      <c r="C5872" s="82" t="s">
        <v>11</v>
      </c>
      <c r="D5872" s="83">
        <v>43768</v>
      </c>
      <c r="E5872" s="82" t="s">
        <v>2856</v>
      </c>
      <c r="F5872" s="84"/>
      <c r="G5872" s="84">
        <v>-2167410</v>
      </c>
      <c r="H5872" s="18">
        <f t="shared" si="92"/>
        <v>-2167410</v>
      </c>
    </row>
    <row r="5873" spans="2:8" s="13" customFormat="1" hidden="1" x14ac:dyDescent="0.15">
      <c r="B5873" s="81">
        <v>811035</v>
      </c>
      <c r="C5873" s="82" t="s">
        <v>194</v>
      </c>
      <c r="D5873" s="83">
        <v>43768</v>
      </c>
      <c r="E5873" s="82" t="s">
        <v>243</v>
      </c>
      <c r="F5873" s="84">
        <v>3500</v>
      </c>
      <c r="G5873" s="84"/>
      <c r="H5873" s="18">
        <f t="shared" si="92"/>
        <v>3500</v>
      </c>
    </row>
    <row r="5874" spans="2:8" s="13" customFormat="1" hidden="1" x14ac:dyDescent="0.15">
      <c r="B5874" s="81">
        <v>112003</v>
      </c>
      <c r="C5874" s="82" t="s">
        <v>11</v>
      </c>
      <c r="D5874" s="83">
        <v>43768</v>
      </c>
      <c r="E5874" s="82" t="s">
        <v>243</v>
      </c>
      <c r="F5874" s="84"/>
      <c r="G5874" s="84">
        <v>-3500</v>
      </c>
      <c r="H5874" s="18">
        <f t="shared" si="92"/>
        <v>-3500</v>
      </c>
    </row>
    <row r="5875" spans="2:8" s="13" customFormat="1" hidden="1" x14ac:dyDescent="0.15">
      <c r="B5875" s="81">
        <v>711005</v>
      </c>
      <c r="C5875" s="82" t="s">
        <v>144</v>
      </c>
      <c r="D5875" s="83">
        <v>43768</v>
      </c>
      <c r="E5875" s="82" t="s">
        <v>2857</v>
      </c>
      <c r="F5875" s="84">
        <v>14567034</v>
      </c>
      <c r="G5875" s="84"/>
      <c r="H5875" s="18">
        <f t="shared" si="92"/>
        <v>14567034</v>
      </c>
    </row>
    <row r="5876" spans="2:8" s="13" customFormat="1" hidden="1" x14ac:dyDescent="0.15">
      <c r="B5876" s="81">
        <v>112003</v>
      </c>
      <c r="C5876" s="82" t="s">
        <v>11</v>
      </c>
      <c r="D5876" s="83">
        <v>43768</v>
      </c>
      <c r="E5876" s="82" t="s">
        <v>2857</v>
      </c>
      <c r="F5876" s="84"/>
      <c r="G5876" s="84">
        <v>-14567034</v>
      </c>
      <c r="H5876" s="18">
        <f t="shared" si="92"/>
        <v>-14567034</v>
      </c>
    </row>
    <row r="5877" spans="2:8" s="13" customFormat="1" hidden="1" x14ac:dyDescent="0.15">
      <c r="B5877" s="81">
        <v>811035</v>
      </c>
      <c r="C5877" s="82" t="s">
        <v>194</v>
      </c>
      <c r="D5877" s="83">
        <v>43768</v>
      </c>
      <c r="E5877" s="82" t="s">
        <v>243</v>
      </c>
      <c r="F5877" s="84">
        <v>3500</v>
      </c>
      <c r="G5877" s="84"/>
      <c r="H5877" s="18">
        <f t="shared" si="92"/>
        <v>3500</v>
      </c>
    </row>
    <row r="5878" spans="2:8" s="13" customFormat="1" hidden="1" x14ac:dyDescent="0.15">
      <c r="B5878" s="81">
        <v>112003</v>
      </c>
      <c r="C5878" s="82" t="s">
        <v>11</v>
      </c>
      <c r="D5878" s="83">
        <v>43768</v>
      </c>
      <c r="E5878" s="82" t="s">
        <v>243</v>
      </c>
      <c r="F5878" s="84"/>
      <c r="G5878" s="84">
        <v>-3500</v>
      </c>
      <c r="H5878" s="18">
        <f t="shared" si="92"/>
        <v>-3500</v>
      </c>
    </row>
    <row r="5879" spans="2:8" s="13" customFormat="1" hidden="1" x14ac:dyDescent="0.15">
      <c r="B5879" s="81">
        <v>711005</v>
      </c>
      <c r="C5879" s="82" t="s">
        <v>144</v>
      </c>
      <c r="D5879" s="83">
        <v>43768</v>
      </c>
      <c r="E5879" s="82" t="s">
        <v>2858</v>
      </c>
      <c r="F5879" s="84">
        <v>4300000</v>
      </c>
      <c r="G5879" s="84"/>
      <c r="H5879" s="18">
        <f t="shared" si="92"/>
        <v>4300000</v>
      </c>
    </row>
    <row r="5880" spans="2:8" s="13" customFormat="1" hidden="1" x14ac:dyDescent="0.15">
      <c r="B5880" s="81">
        <v>112003</v>
      </c>
      <c r="C5880" s="82" t="s">
        <v>11</v>
      </c>
      <c r="D5880" s="83">
        <v>43768</v>
      </c>
      <c r="E5880" s="82" t="s">
        <v>2858</v>
      </c>
      <c r="F5880" s="84"/>
      <c r="G5880" s="84">
        <v>-4300000</v>
      </c>
      <c r="H5880" s="18">
        <f t="shared" si="92"/>
        <v>-4300000</v>
      </c>
    </row>
    <row r="5881" spans="2:8" s="13" customFormat="1" hidden="1" x14ac:dyDescent="0.15">
      <c r="B5881" s="81">
        <v>811035</v>
      </c>
      <c r="C5881" s="82" t="s">
        <v>194</v>
      </c>
      <c r="D5881" s="83">
        <v>43768</v>
      </c>
      <c r="E5881" s="82" t="s">
        <v>243</v>
      </c>
      <c r="F5881" s="84">
        <v>3500</v>
      </c>
      <c r="G5881" s="84"/>
      <c r="H5881" s="18">
        <f t="shared" si="92"/>
        <v>3500</v>
      </c>
    </row>
    <row r="5882" spans="2:8" s="13" customFormat="1" hidden="1" x14ac:dyDescent="0.15">
      <c r="B5882" s="81">
        <v>112003</v>
      </c>
      <c r="C5882" s="82" t="s">
        <v>11</v>
      </c>
      <c r="D5882" s="83">
        <v>43768</v>
      </c>
      <c r="E5882" s="82" t="s">
        <v>243</v>
      </c>
      <c r="F5882" s="84"/>
      <c r="G5882" s="84">
        <v>-3500</v>
      </c>
      <c r="H5882" s="18">
        <f t="shared" si="92"/>
        <v>-3500</v>
      </c>
    </row>
    <row r="5883" spans="2:8" s="13" customFormat="1" hidden="1" x14ac:dyDescent="0.15">
      <c r="B5883" s="81">
        <v>711005</v>
      </c>
      <c r="C5883" s="82" t="s">
        <v>144</v>
      </c>
      <c r="D5883" s="83">
        <v>43768</v>
      </c>
      <c r="E5883" s="82" t="s">
        <v>2859</v>
      </c>
      <c r="F5883" s="84">
        <v>5000000</v>
      </c>
      <c r="G5883" s="84"/>
      <c r="H5883" s="18">
        <f t="shared" si="92"/>
        <v>5000000</v>
      </c>
    </row>
    <row r="5884" spans="2:8" s="13" customFormat="1" hidden="1" x14ac:dyDescent="0.15">
      <c r="B5884" s="81">
        <v>112003</v>
      </c>
      <c r="C5884" s="82" t="s">
        <v>11</v>
      </c>
      <c r="D5884" s="83">
        <v>43768</v>
      </c>
      <c r="E5884" s="82" t="s">
        <v>2859</v>
      </c>
      <c r="F5884" s="84"/>
      <c r="G5884" s="84">
        <v>-5000000</v>
      </c>
      <c r="H5884" s="18">
        <f t="shared" si="92"/>
        <v>-5000000</v>
      </c>
    </row>
    <row r="5885" spans="2:8" s="13" customFormat="1" hidden="1" x14ac:dyDescent="0.15">
      <c r="B5885" s="81">
        <v>811035</v>
      </c>
      <c r="C5885" s="82" t="s">
        <v>194</v>
      </c>
      <c r="D5885" s="83">
        <v>43768</v>
      </c>
      <c r="E5885" s="82" t="s">
        <v>243</v>
      </c>
      <c r="F5885" s="84">
        <v>3500</v>
      </c>
      <c r="G5885" s="84"/>
      <c r="H5885" s="18">
        <f t="shared" si="92"/>
        <v>3500</v>
      </c>
    </row>
    <row r="5886" spans="2:8" s="13" customFormat="1" hidden="1" x14ac:dyDescent="0.15">
      <c r="B5886" s="81">
        <v>112003</v>
      </c>
      <c r="C5886" s="82" t="s">
        <v>11</v>
      </c>
      <c r="D5886" s="83">
        <v>43768</v>
      </c>
      <c r="E5886" s="82" t="s">
        <v>243</v>
      </c>
      <c r="F5886" s="84"/>
      <c r="G5886" s="84">
        <v>-3500</v>
      </c>
      <c r="H5886" s="18">
        <f t="shared" si="92"/>
        <v>-3500</v>
      </c>
    </row>
    <row r="5887" spans="2:8" s="13" customFormat="1" hidden="1" x14ac:dyDescent="0.15">
      <c r="B5887" s="81">
        <v>711005</v>
      </c>
      <c r="C5887" s="82" t="s">
        <v>144</v>
      </c>
      <c r="D5887" s="83">
        <v>43768</v>
      </c>
      <c r="E5887" s="82" t="s">
        <v>2860</v>
      </c>
      <c r="F5887" s="84">
        <v>5256000</v>
      </c>
      <c r="G5887" s="84"/>
      <c r="H5887" s="18">
        <f t="shared" si="92"/>
        <v>5256000</v>
      </c>
    </row>
    <row r="5888" spans="2:8" s="13" customFormat="1" hidden="1" x14ac:dyDescent="0.15">
      <c r="B5888" s="81">
        <v>112003</v>
      </c>
      <c r="C5888" s="82" t="s">
        <v>11</v>
      </c>
      <c r="D5888" s="83">
        <v>43768</v>
      </c>
      <c r="E5888" s="82" t="s">
        <v>2860</v>
      </c>
      <c r="F5888" s="84"/>
      <c r="G5888" s="84">
        <v>-5256000</v>
      </c>
      <c r="H5888" s="18">
        <f t="shared" si="92"/>
        <v>-5256000</v>
      </c>
    </row>
    <row r="5889" spans="2:8" s="13" customFormat="1" hidden="1" x14ac:dyDescent="0.15">
      <c r="B5889" s="81">
        <v>811035</v>
      </c>
      <c r="C5889" s="82" t="s">
        <v>194</v>
      </c>
      <c r="D5889" s="83">
        <v>43768</v>
      </c>
      <c r="E5889" s="82" t="s">
        <v>243</v>
      </c>
      <c r="F5889" s="84">
        <v>3500</v>
      </c>
      <c r="G5889" s="84"/>
      <c r="H5889" s="18">
        <f t="shared" si="92"/>
        <v>3500</v>
      </c>
    </row>
    <row r="5890" spans="2:8" s="13" customFormat="1" hidden="1" x14ac:dyDescent="0.15">
      <c r="B5890" s="81">
        <v>112003</v>
      </c>
      <c r="C5890" s="82" t="s">
        <v>11</v>
      </c>
      <c r="D5890" s="83">
        <v>43768</v>
      </c>
      <c r="E5890" s="82" t="s">
        <v>243</v>
      </c>
      <c r="F5890" s="84"/>
      <c r="G5890" s="84">
        <v>-3500</v>
      </c>
      <c r="H5890" s="18">
        <f t="shared" si="92"/>
        <v>-3500</v>
      </c>
    </row>
    <row r="5891" spans="2:8" s="13" customFormat="1" hidden="1" x14ac:dyDescent="0.15">
      <c r="B5891" s="81">
        <v>112003</v>
      </c>
      <c r="C5891" s="82" t="s">
        <v>11</v>
      </c>
      <c r="D5891" s="83">
        <v>43768</v>
      </c>
      <c r="E5891" s="82" t="s">
        <v>2861</v>
      </c>
      <c r="F5891" s="84">
        <v>7400000</v>
      </c>
      <c r="G5891" s="84"/>
      <c r="H5891" s="18">
        <f t="shared" si="92"/>
        <v>7400000</v>
      </c>
    </row>
    <row r="5892" spans="2:8" s="13" customFormat="1" hidden="1" x14ac:dyDescent="0.15">
      <c r="B5892" s="81">
        <v>711034</v>
      </c>
      <c r="C5892" s="82" t="s">
        <v>183</v>
      </c>
      <c r="D5892" s="83">
        <v>43768</v>
      </c>
      <c r="E5892" s="82" t="s">
        <v>2861</v>
      </c>
      <c r="F5892" s="84"/>
      <c r="G5892" s="84">
        <v>-7400000</v>
      </c>
      <c r="H5892" s="18">
        <f t="shared" si="92"/>
        <v>-7400000</v>
      </c>
    </row>
    <row r="5893" spans="2:8" s="13" customFormat="1" hidden="1" x14ac:dyDescent="0.15">
      <c r="B5893" s="81">
        <v>112003</v>
      </c>
      <c r="C5893" s="82" t="s">
        <v>11</v>
      </c>
      <c r="D5893" s="83">
        <v>43768</v>
      </c>
      <c r="E5893" s="82" t="s">
        <v>2862</v>
      </c>
      <c r="F5893" s="84">
        <v>1600000</v>
      </c>
      <c r="G5893" s="84"/>
      <c r="H5893" s="18">
        <f t="shared" si="92"/>
        <v>1600000</v>
      </c>
    </row>
    <row r="5894" spans="2:8" s="13" customFormat="1" hidden="1" x14ac:dyDescent="0.15">
      <c r="B5894" s="81">
        <v>143001</v>
      </c>
      <c r="C5894" s="82" t="s">
        <v>941</v>
      </c>
      <c r="D5894" s="83">
        <v>43768</v>
      </c>
      <c r="E5894" s="82" t="s">
        <v>2862</v>
      </c>
      <c r="F5894" s="84"/>
      <c r="G5894" s="84">
        <v>-1600000</v>
      </c>
      <c r="H5894" s="18">
        <f t="shared" si="92"/>
        <v>-1600000</v>
      </c>
    </row>
    <row r="5895" spans="2:8" s="13" customFormat="1" hidden="1" x14ac:dyDescent="0.15">
      <c r="B5895" s="81">
        <v>811035</v>
      </c>
      <c r="C5895" s="82" t="s">
        <v>194</v>
      </c>
      <c r="D5895" s="83">
        <v>43768</v>
      </c>
      <c r="E5895" s="82" t="s">
        <v>2863</v>
      </c>
      <c r="F5895" s="84">
        <v>50000</v>
      </c>
      <c r="G5895" s="84"/>
      <c r="H5895" s="18">
        <f t="shared" si="92"/>
        <v>50000</v>
      </c>
    </row>
    <row r="5896" spans="2:8" s="13" customFormat="1" hidden="1" x14ac:dyDescent="0.15">
      <c r="B5896" s="81">
        <v>112003</v>
      </c>
      <c r="C5896" s="82" t="s">
        <v>11</v>
      </c>
      <c r="D5896" s="83">
        <v>43768</v>
      </c>
      <c r="E5896" s="82" t="s">
        <v>2863</v>
      </c>
      <c r="F5896" s="84"/>
      <c r="G5896" s="84">
        <v>-50000</v>
      </c>
      <c r="H5896" s="18">
        <f t="shared" si="92"/>
        <v>-50000</v>
      </c>
    </row>
    <row r="5897" spans="2:8" s="13" customFormat="1" hidden="1" x14ac:dyDescent="0.15">
      <c r="B5897" s="81">
        <v>142001</v>
      </c>
      <c r="C5897" s="82" t="s">
        <v>39</v>
      </c>
      <c r="D5897" s="83">
        <v>43769</v>
      </c>
      <c r="E5897" s="82" t="s">
        <v>2865</v>
      </c>
      <c r="F5897" s="84">
        <v>95366285</v>
      </c>
      <c r="G5897" s="84"/>
      <c r="H5897" s="18">
        <f t="shared" si="92"/>
        <v>95366285</v>
      </c>
    </row>
    <row r="5898" spans="2:8" s="13" customFormat="1" hidden="1" x14ac:dyDescent="0.15">
      <c r="B5898" s="81">
        <v>112003</v>
      </c>
      <c r="C5898" s="82" t="s">
        <v>11</v>
      </c>
      <c r="D5898" s="83">
        <v>43769</v>
      </c>
      <c r="E5898" s="82" t="s">
        <v>2865</v>
      </c>
      <c r="F5898" s="84"/>
      <c r="G5898" s="84">
        <v>-95366285</v>
      </c>
      <c r="H5898" s="18">
        <f t="shared" si="92"/>
        <v>-95366285</v>
      </c>
    </row>
    <row r="5899" spans="2:8" s="13" customFormat="1" hidden="1" x14ac:dyDescent="0.15">
      <c r="B5899" s="81">
        <v>711034</v>
      </c>
      <c r="C5899" s="82" t="s">
        <v>183</v>
      </c>
      <c r="D5899" s="83">
        <v>43769</v>
      </c>
      <c r="E5899" s="82" t="s">
        <v>2866</v>
      </c>
      <c r="F5899" s="84">
        <v>4000000</v>
      </c>
      <c r="G5899" s="84"/>
      <c r="H5899" s="18">
        <f t="shared" si="92"/>
        <v>4000000</v>
      </c>
    </row>
    <row r="5900" spans="2:8" s="13" customFormat="1" hidden="1" x14ac:dyDescent="0.15">
      <c r="B5900" s="81">
        <v>112003</v>
      </c>
      <c r="C5900" s="82" t="s">
        <v>11</v>
      </c>
      <c r="D5900" s="83">
        <v>43769</v>
      </c>
      <c r="E5900" s="82" t="s">
        <v>2866</v>
      </c>
      <c r="F5900" s="84"/>
      <c r="G5900" s="84">
        <v>-4000000</v>
      </c>
      <c r="H5900" s="18">
        <f t="shared" si="92"/>
        <v>-4000000</v>
      </c>
    </row>
    <row r="5901" spans="2:8" s="13" customFormat="1" hidden="1" x14ac:dyDescent="0.15">
      <c r="B5901" s="81">
        <v>711034</v>
      </c>
      <c r="C5901" s="82" t="s">
        <v>183</v>
      </c>
      <c r="D5901" s="83">
        <v>43769</v>
      </c>
      <c r="E5901" s="82" t="s">
        <v>2867</v>
      </c>
      <c r="F5901" s="84">
        <v>3300000</v>
      </c>
      <c r="G5901" s="84"/>
      <c r="H5901" s="18">
        <f t="shared" si="92"/>
        <v>3300000</v>
      </c>
    </row>
    <row r="5902" spans="2:8" s="13" customFormat="1" hidden="1" x14ac:dyDescent="0.15">
      <c r="B5902" s="81">
        <v>112003</v>
      </c>
      <c r="C5902" s="82" t="s">
        <v>11</v>
      </c>
      <c r="D5902" s="83">
        <v>43769</v>
      </c>
      <c r="E5902" s="82" t="s">
        <v>2867</v>
      </c>
      <c r="F5902" s="84"/>
      <c r="G5902" s="84">
        <v>-3300000</v>
      </c>
      <c r="H5902" s="18">
        <f t="shared" si="92"/>
        <v>-3300000</v>
      </c>
    </row>
    <row r="5903" spans="2:8" s="13" customFormat="1" hidden="1" x14ac:dyDescent="0.15">
      <c r="B5903" s="81">
        <v>611013</v>
      </c>
      <c r="C5903" s="82" t="s">
        <v>152</v>
      </c>
      <c r="D5903" s="83">
        <v>43769</v>
      </c>
      <c r="E5903" s="82" t="s">
        <v>2868</v>
      </c>
      <c r="F5903" s="84">
        <v>243600</v>
      </c>
      <c r="G5903" s="84"/>
      <c r="H5903" s="18">
        <f t="shared" si="92"/>
        <v>243600</v>
      </c>
    </row>
    <row r="5904" spans="2:8" s="13" customFormat="1" hidden="1" x14ac:dyDescent="0.15">
      <c r="B5904" s="81">
        <v>611012</v>
      </c>
      <c r="C5904" s="82" t="s">
        <v>151</v>
      </c>
      <c r="D5904" s="83">
        <v>43769</v>
      </c>
      <c r="E5904" s="82" t="s">
        <v>2868</v>
      </c>
      <c r="F5904" s="84">
        <v>45000</v>
      </c>
      <c r="G5904" s="84"/>
      <c r="H5904" s="18">
        <f t="shared" si="92"/>
        <v>45000</v>
      </c>
    </row>
    <row r="5905" spans="2:8" s="13" customFormat="1" hidden="1" x14ac:dyDescent="0.15">
      <c r="B5905" s="81">
        <v>611021</v>
      </c>
      <c r="C5905" s="82" t="s">
        <v>159</v>
      </c>
      <c r="D5905" s="83">
        <v>43769</v>
      </c>
      <c r="E5905" s="82" t="s">
        <v>2868</v>
      </c>
      <c r="F5905" s="84">
        <v>80000</v>
      </c>
      <c r="G5905" s="84"/>
      <c r="H5905" s="18">
        <f t="shared" si="92"/>
        <v>80000</v>
      </c>
    </row>
    <row r="5906" spans="2:8" s="13" customFormat="1" hidden="1" x14ac:dyDescent="0.15">
      <c r="B5906" s="81">
        <v>611003</v>
      </c>
      <c r="C5906" s="82" t="s">
        <v>142</v>
      </c>
      <c r="D5906" s="83">
        <v>43769</v>
      </c>
      <c r="E5906" s="82" t="s">
        <v>2868</v>
      </c>
      <c r="F5906" s="84">
        <v>701000</v>
      </c>
      <c r="G5906" s="84"/>
      <c r="H5906" s="18">
        <f t="shared" si="92"/>
        <v>701000</v>
      </c>
    </row>
    <row r="5907" spans="2:8" s="13" customFormat="1" hidden="1" x14ac:dyDescent="0.15">
      <c r="B5907" s="81">
        <v>611004</v>
      </c>
      <c r="C5907" s="82" t="s">
        <v>143</v>
      </c>
      <c r="D5907" s="83">
        <v>43769</v>
      </c>
      <c r="E5907" s="82" t="s">
        <v>2868</v>
      </c>
      <c r="F5907" s="84">
        <v>1080000</v>
      </c>
      <c r="G5907" s="84"/>
      <c r="H5907" s="18">
        <f t="shared" si="92"/>
        <v>1080000</v>
      </c>
    </row>
    <row r="5908" spans="2:8" s="13" customFormat="1" hidden="1" x14ac:dyDescent="0.15">
      <c r="B5908" s="81">
        <v>112003</v>
      </c>
      <c r="C5908" s="82" t="s">
        <v>11</v>
      </c>
      <c r="D5908" s="83">
        <v>43769</v>
      </c>
      <c r="E5908" s="82" t="s">
        <v>2868</v>
      </c>
      <c r="F5908" s="84"/>
      <c r="G5908" s="84">
        <v>-2149600</v>
      </c>
      <c r="H5908" s="18">
        <f t="shared" si="92"/>
        <v>-2149600</v>
      </c>
    </row>
    <row r="5909" spans="2:8" s="13" customFormat="1" hidden="1" x14ac:dyDescent="0.15">
      <c r="B5909" s="81">
        <v>811021</v>
      </c>
      <c r="C5909" s="82" t="s">
        <v>159</v>
      </c>
      <c r="D5909" s="83">
        <v>43769</v>
      </c>
      <c r="E5909" s="82" t="s">
        <v>2869</v>
      </c>
      <c r="F5909" s="84">
        <v>181804</v>
      </c>
      <c r="G5909" s="84"/>
      <c r="H5909" s="18">
        <f t="shared" si="92"/>
        <v>181804</v>
      </c>
    </row>
    <row r="5910" spans="2:8" s="13" customFormat="1" hidden="1" x14ac:dyDescent="0.15">
      <c r="B5910" s="81">
        <v>112003</v>
      </c>
      <c r="C5910" s="82" t="s">
        <v>11</v>
      </c>
      <c r="D5910" s="83">
        <v>43769</v>
      </c>
      <c r="E5910" s="82" t="s">
        <v>2869</v>
      </c>
      <c r="F5910" s="84"/>
      <c r="G5910" s="84">
        <v>-181804</v>
      </c>
      <c r="H5910" s="18">
        <f t="shared" si="92"/>
        <v>-181804</v>
      </c>
    </row>
    <row r="5911" spans="2:8" s="13" customFormat="1" hidden="1" x14ac:dyDescent="0.15">
      <c r="B5911" s="81">
        <v>811035</v>
      </c>
      <c r="C5911" s="82" t="s">
        <v>194</v>
      </c>
      <c r="D5911" s="83">
        <v>43769</v>
      </c>
      <c r="E5911" s="82" t="s">
        <v>243</v>
      </c>
      <c r="F5911" s="84">
        <v>3500</v>
      </c>
      <c r="G5911" s="84"/>
      <c r="H5911" s="18">
        <f t="shared" si="92"/>
        <v>3500</v>
      </c>
    </row>
    <row r="5912" spans="2:8" s="13" customFormat="1" hidden="1" x14ac:dyDescent="0.15">
      <c r="B5912" s="81">
        <v>112003</v>
      </c>
      <c r="C5912" s="82" t="s">
        <v>11</v>
      </c>
      <c r="D5912" s="83">
        <v>43769</v>
      </c>
      <c r="E5912" s="82" t="s">
        <v>243</v>
      </c>
      <c r="F5912" s="84"/>
      <c r="G5912" s="84">
        <v>-3500</v>
      </c>
      <c r="H5912" s="18">
        <f t="shared" si="92"/>
        <v>-3500</v>
      </c>
    </row>
    <row r="5913" spans="2:8" s="13" customFormat="1" hidden="1" x14ac:dyDescent="0.15">
      <c r="B5913" s="81">
        <v>711034</v>
      </c>
      <c r="C5913" s="82" t="s">
        <v>183</v>
      </c>
      <c r="D5913" s="83">
        <v>43769</v>
      </c>
      <c r="E5913" s="82" t="s">
        <v>2870</v>
      </c>
      <c r="F5913" s="84">
        <v>1110000</v>
      </c>
      <c r="G5913" s="84"/>
      <c r="H5913" s="18">
        <f t="shared" si="92"/>
        <v>1110000</v>
      </c>
    </row>
    <row r="5914" spans="2:8" s="13" customFormat="1" hidden="1" x14ac:dyDescent="0.15">
      <c r="B5914" s="81">
        <v>112003</v>
      </c>
      <c r="C5914" s="82" t="s">
        <v>11</v>
      </c>
      <c r="D5914" s="83">
        <v>43769</v>
      </c>
      <c r="E5914" s="82" t="s">
        <v>2870</v>
      </c>
      <c r="F5914" s="84"/>
      <c r="G5914" s="84">
        <v>-1110000</v>
      </c>
      <c r="H5914" s="18">
        <f t="shared" si="92"/>
        <v>-1110000</v>
      </c>
    </row>
    <row r="5915" spans="2:8" s="13" customFormat="1" hidden="1" x14ac:dyDescent="0.15">
      <c r="B5915" s="81">
        <v>811035</v>
      </c>
      <c r="C5915" s="82" t="s">
        <v>194</v>
      </c>
      <c r="D5915" s="83">
        <v>43769</v>
      </c>
      <c r="E5915" s="82" t="s">
        <v>243</v>
      </c>
      <c r="F5915" s="84">
        <v>30000</v>
      </c>
      <c r="G5915" s="84"/>
      <c r="H5915" s="18">
        <f t="shared" si="92"/>
        <v>30000</v>
      </c>
    </row>
    <row r="5916" spans="2:8" s="13" customFormat="1" hidden="1" x14ac:dyDescent="0.15">
      <c r="B5916" s="81">
        <v>112003</v>
      </c>
      <c r="C5916" s="82" t="s">
        <v>11</v>
      </c>
      <c r="D5916" s="83">
        <v>43769</v>
      </c>
      <c r="E5916" s="82" t="s">
        <v>243</v>
      </c>
      <c r="F5916" s="84"/>
      <c r="G5916" s="84">
        <v>-30000</v>
      </c>
      <c r="H5916" s="18">
        <f t="shared" si="92"/>
        <v>-30000</v>
      </c>
    </row>
    <row r="5917" spans="2:8" s="13" customFormat="1" hidden="1" x14ac:dyDescent="0.15">
      <c r="B5917" s="81">
        <v>136001</v>
      </c>
      <c r="C5917" s="82" t="s">
        <v>1599</v>
      </c>
      <c r="D5917" s="83">
        <v>43769</v>
      </c>
      <c r="E5917" s="82" t="s">
        <v>2871</v>
      </c>
      <c r="F5917" s="84">
        <v>2856000</v>
      </c>
      <c r="G5917" s="84"/>
      <c r="H5917" s="18">
        <f t="shared" si="92"/>
        <v>2856000</v>
      </c>
    </row>
    <row r="5918" spans="2:8" s="13" customFormat="1" hidden="1" x14ac:dyDescent="0.15">
      <c r="B5918" s="81">
        <v>136002</v>
      </c>
      <c r="C5918" s="82" t="s">
        <v>1600</v>
      </c>
      <c r="D5918" s="83">
        <v>43769</v>
      </c>
      <c r="E5918" s="82" t="s">
        <v>2871</v>
      </c>
      <c r="F5918" s="84">
        <v>0</v>
      </c>
      <c r="G5918" s="84"/>
      <c r="H5918" s="18">
        <f t="shared" si="92"/>
        <v>0</v>
      </c>
    </row>
    <row r="5919" spans="2:8" s="13" customFormat="1" hidden="1" x14ac:dyDescent="0.15">
      <c r="B5919" s="81">
        <v>136003</v>
      </c>
      <c r="C5919" s="82" t="s">
        <v>1601</v>
      </c>
      <c r="D5919" s="83">
        <v>43769</v>
      </c>
      <c r="E5919" s="82" t="s">
        <v>2871</v>
      </c>
      <c r="F5919" s="84">
        <v>0</v>
      </c>
      <c r="G5919" s="84"/>
      <c r="H5919" s="18">
        <f t="shared" si="92"/>
        <v>0</v>
      </c>
    </row>
    <row r="5920" spans="2:8" s="13" customFormat="1" hidden="1" x14ac:dyDescent="0.15">
      <c r="B5920" s="81">
        <v>136004</v>
      </c>
      <c r="C5920" s="82" t="s">
        <v>1602</v>
      </c>
      <c r="D5920" s="83">
        <v>43769</v>
      </c>
      <c r="E5920" s="82" t="s">
        <v>2871</v>
      </c>
      <c r="F5920" s="84">
        <v>0</v>
      </c>
      <c r="G5920" s="84"/>
      <c r="H5920" s="18">
        <f t="shared" si="92"/>
        <v>0</v>
      </c>
    </row>
    <row r="5921" spans="2:8" s="13" customFormat="1" hidden="1" x14ac:dyDescent="0.15">
      <c r="B5921" s="81">
        <v>136005</v>
      </c>
      <c r="C5921" s="82" t="s">
        <v>1603</v>
      </c>
      <c r="D5921" s="83">
        <v>43769</v>
      </c>
      <c r="E5921" s="82" t="s">
        <v>2871</v>
      </c>
      <c r="F5921" s="84">
        <v>3468000</v>
      </c>
      <c r="G5921" s="84"/>
      <c r="H5921" s="18">
        <f t="shared" si="92"/>
        <v>3468000</v>
      </c>
    </row>
    <row r="5922" spans="2:8" s="13" customFormat="1" hidden="1" x14ac:dyDescent="0.15">
      <c r="B5922" s="81">
        <v>136006</v>
      </c>
      <c r="C5922" s="82" t="s">
        <v>1604</v>
      </c>
      <c r="D5922" s="83">
        <v>43769</v>
      </c>
      <c r="E5922" s="82" t="s">
        <v>2871</v>
      </c>
      <c r="F5922" s="84">
        <v>0</v>
      </c>
      <c r="G5922" s="84"/>
      <c r="H5922" s="18">
        <f t="shared" ref="H5922:H5985" si="93">F5922+G5922</f>
        <v>0</v>
      </c>
    </row>
    <row r="5923" spans="2:8" s="13" customFormat="1" hidden="1" x14ac:dyDescent="0.15">
      <c r="B5923" s="81">
        <v>136007</v>
      </c>
      <c r="C5923" s="82" t="s">
        <v>1605</v>
      </c>
      <c r="D5923" s="83">
        <v>43769</v>
      </c>
      <c r="E5923" s="82" t="s">
        <v>2871</v>
      </c>
      <c r="F5923" s="84">
        <v>0</v>
      </c>
      <c r="G5923" s="84"/>
      <c r="H5923" s="18">
        <f t="shared" si="93"/>
        <v>0</v>
      </c>
    </row>
    <row r="5924" spans="2:8" s="13" customFormat="1" hidden="1" x14ac:dyDescent="0.15">
      <c r="B5924" s="81">
        <v>136008</v>
      </c>
      <c r="C5924" s="82" t="s">
        <v>1606</v>
      </c>
      <c r="D5924" s="83">
        <v>43769</v>
      </c>
      <c r="E5924" s="82" t="s">
        <v>2871</v>
      </c>
      <c r="F5924" s="84">
        <v>0</v>
      </c>
      <c r="G5924" s="84"/>
      <c r="H5924" s="18">
        <f t="shared" si="93"/>
        <v>0</v>
      </c>
    </row>
    <row r="5925" spans="2:8" s="13" customFormat="1" hidden="1" x14ac:dyDescent="0.15">
      <c r="B5925" s="81">
        <v>136009</v>
      </c>
      <c r="C5925" s="82" t="s">
        <v>1607</v>
      </c>
      <c r="D5925" s="83">
        <v>43769</v>
      </c>
      <c r="E5925" s="82" t="s">
        <v>2871</v>
      </c>
      <c r="F5925" s="84">
        <v>7429000</v>
      </c>
      <c r="G5925" s="84"/>
      <c r="H5925" s="18">
        <f t="shared" si="93"/>
        <v>7429000</v>
      </c>
    </row>
    <row r="5926" spans="2:8" s="13" customFormat="1" hidden="1" x14ac:dyDescent="0.15">
      <c r="B5926" s="81">
        <v>136010</v>
      </c>
      <c r="C5926" s="82" t="s">
        <v>1608</v>
      </c>
      <c r="D5926" s="83">
        <v>43769</v>
      </c>
      <c r="E5926" s="82" t="s">
        <v>2871</v>
      </c>
      <c r="F5926" s="84">
        <v>0</v>
      </c>
      <c r="G5926" s="84"/>
      <c r="H5926" s="18">
        <f t="shared" si="93"/>
        <v>0</v>
      </c>
    </row>
    <row r="5927" spans="2:8" s="13" customFormat="1" hidden="1" x14ac:dyDescent="0.15">
      <c r="B5927" s="81">
        <v>136011</v>
      </c>
      <c r="C5927" s="82" t="s">
        <v>1609</v>
      </c>
      <c r="D5927" s="83">
        <v>43769</v>
      </c>
      <c r="E5927" s="82" t="s">
        <v>2871</v>
      </c>
      <c r="F5927" s="84">
        <v>4250000</v>
      </c>
      <c r="G5927" s="84"/>
      <c r="H5927" s="18">
        <f t="shared" si="93"/>
        <v>4250000</v>
      </c>
    </row>
    <row r="5928" spans="2:8" s="13" customFormat="1" hidden="1" x14ac:dyDescent="0.15">
      <c r="B5928" s="81">
        <v>136012</v>
      </c>
      <c r="C5928" s="82" t="s">
        <v>1610</v>
      </c>
      <c r="D5928" s="83">
        <v>43769</v>
      </c>
      <c r="E5928" s="82" t="s">
        <v>2871</v>
      </c>
      <c r="F5928" s="84">
        <v>0</v>
      </c>
      <c r="G5928" s="84"/>
      <c r="H5928" s="18">
        <f t="shared" si="93"/>
        <v>0</v>
      </c>
    </row>
    <row r="5929" spans="2:8" s="13" customFormat="1" hidden="1" x14ac:dyDescent="0.15">
      <c r="B5929" s="81">
        <v>136013</v>
      </c>
      <c r="C5929" s="82" t="s">
        <v>1611</v>
      </c>
      <c r="D5929" s="83">
        <v>43769</v>
      </c>
      <c r="E5929" s="82" t="s">
        <v>2871</v>
      </c>
      <c r="F5929" s="84">
        <v>0</v>
      </c>
      <c r="G5929" s="84"/>
      <c r="H5929" s="18">
        <f t="shared" si="93"/>
        <v>0</v>
      </c>
    </row>
    <row r="5930" spans="2:8" s="13" customFormat="1" hidden="1" x14ac:dyDescent="0.15">
      <c r="B5930" s="81">
        <v>136014</v>
      </c>
      <c r="C5930" s="82" t="s">
        <v>1612</v>
      </c>
      <c r="D5930" s="83">
        <v>43769</v>
      </c>
      <c r="E5930" s="82" t="s">
        <v>2871</v>
      </c>
      <c r="F5930" s="84">
        <v>0</v>
      </c>
      <c r="G5930" s="84"/>
      <c r="H5930" s="18">
        <f t="shared" si="93"/>
        <v>0</v>
      </c>
    </row>
    <row r="5931" spans="2:8" s="13" customFormat="1" hidden="1" x14ac:dyDescent="0.15">
      <c r="B5931" s="81">
        <v>136015</v>
      </c>
      <c r="C5931" s="82" t="s">
        <v>1613</v>
      </c>
      <c r="D5931" s="83">
        <v>43769</v>
      </c>
      <c r="E5931" s="82" t="s">
        <v>2871</v>
      </c>
      <c r="F5931" s="84">
        <v>0</v>
      </c>
      <c r="G5931" s="84"/>
      <c r="H5931" s="18">
        <f t="shared" si="93"/>
        <v>0</v>
      </c>
    </row>
    <row r="5932" spans="2:8" s="13" customFormat="1" hidden="1" x14ac:dyDescent="0.15">
      <c r="B5932" s="81">
        <v>136016</v>
      </c>
      <c r="C5932" s="82" t="s">
        <v>1614</v>
      </c>
      <c r="D5932" s="83">
        <v>43769</v>
      </c>
      <c r="E5932" s="82" t="s">
        <v>2871</v>
      </c>
      <c r="F5932" s="84">
        <v>2550000</v>
      </c>
      <c r="G5932" s="84"/>
      <c r="H5932" s="18">
        <f t="shared" si="93"/>
        <v>2550000</v>
      </c>
    </row>
    <row r="5933" spans="2:8" s="13" customFormat="1" hidden="1" x14ac:dyDescent="0.15">
      <c r="B5933" s="81">
        <v>136017</v>
      </c>
      <c r="C5933" s="82" t="s">
        <v>1615</v>
      </c>
      <c r="D5933" s="83">
        <v>43769</v>
      </c>
      <c r="E5933" s="82" t="s">
        <v>2871</v>
      </c>
      <c r="F5933" s="84">
        <v>5015000</v>
      </c>
      <c r="G5933" s="84"/>
      <c r="H5933" s="18">
        <f t="shared" si="93"/>
        <v>5015000</v>
      </c>
    </row>
    <row r="5934" spans="2:8" s="13" customFormat="1" hidden="1" x14ac:dyDescent="0.15">
      <c r="B5934" s="81">
        <v>136018</v>
      </c>
      <c r="C5934" s="82" t="s">
        <v>1616</v>
      </c>
      <c r="D5934" s="83">
        <v>43769</v>
      </c>
      <c r="E5934" s="82" t="s">
        <v>2871</v>
      </c>
      <c r="F5934" s="84">
        <v>0</v>
      </c>
      <c r="G5934" s="84"/>
      <c r="H5934" s="18">
        <f t="shared" si="93"/>
        <v>0</v>
      </c>
    </row>
    <row r="5935" spans="2:8" s="13" customFormat="1" hidden="1" x14ac:dyDescent="0.15">
      <c r="B5935" s="81">
        <v>136019</v>
      </c>
      <c r="C5935" s="82" t="s">
        <v>1617</v>
      </c>
      <c r="D5935" s="83">
        <v>43769</v>
      </c>
      <c r="E5935" s="82" t="s">
        <v>2871</v>
      </c>
      <c r="F5935" s="84">
        <v>0</v>
      </c>
      <c r="G5935" s="84"/>
      <c r="H5935" s="18">
        <f t="shared" si="93"/>
        <v>0</v>
      </c>
    </row>
    <row r="5936" spans="2:8" s="13" customFormat="1" hidden="1" x14ac:dyDescent="0.15">
      <c r="B5936" s="81">
        <v>136020</v>
      </c>
      <c r="C5936" s="82" t="s">
        <v>1618</v>
      </c>
      <c r="D5936" s="83">
        <v>43769</v>
      </c>
      <c r="E5936" s="82" t="s">
        <v>2871</v>
      </c>
      <c r="F5936" s="84">
        <v>0</v>
      </c>
      <c r="G5936" s="84"/>
      <c r="H5936" s="18">
        <f t="shared" si="93"/>
        <v>0</v>
      </c>
    </row>
    <row r="5937" spans="2:8" s="13" customFormat="1" hidden="1" x14ac:dyDescent="0.15">
      <c r="B5937" s="81">
        <v>136021</v>
      </c>
      <c r="C5937" s="82" t="s">
        <v>1619</v>
      </c>
      <c r="D5937" s="83">
        <v>43769</v>
      </c>
      <c r="E5937" s="82" t="s">
        <v>2871</v>
      </c>
      <c r="F5937" s="84">
        <v>2958000</v>
      </c>
      <c r="G5937" s="84"/>
      <c r="H5937" s="18">
        <f t="shared" si="93"/>
        <v>2958000</v>
      </c>
    </row>
    <row r="5938" spans="2:8" s="13" customFormat="1" hidden="1" x14ac:dyDescent="0.15">
      <c r="B5938" s="81">
        <v>136022</v>
      </c>
      <c r="C5938" s="82" t="s">
        <v>1620</v>
      </c>
      <c r="D5938" s="83">
        <v>43769</v>
      </c>
      <c r="E5938" s="82" t="s">
        <v>2871</v>
      </c>
      <c r="F5938" s="84">
        <v>3281000</v>
      </c>
      <c r="G5938" s="84"/>
      <c r="H5938" s="18">
        <f t="shared" si="93"/>
        <v>3281000</v>
      </c>
    </row>
    <row r="5939" spans="2:8" s="13" customFormat="1" hidden="1" x14ac:dyDescent="0.15">
      <c r="B5939" s="81">
        <v>136023</v>
      </c>
      <c r="C5939" s="82" t="s">
        <v>1621</v>
      </c>
      <c r="D5939" s="83">
        <v>43769</v>
      </c>
      <c r="E5939" s="82" t="s">
        <v>2871</v>
      </c>
      <c r="F5939" s="84">
        <v>1768000</v>
      </c>
      <c r="G5939" s="84"/>
      <c r="H5939" s="18">
        <f t="shared" si="93"/>
        <v>1768000</v>
      </c>
    </row>
    <row r="5940" spans="2:8" s="13" customFormat="1" hidden="1" x14ac:dyDescent="0.15">
      <c r="B5940" s="81">
        <v>136024</v>
      </c>
      <c r="C5940" s="82" t="s">
        <v>1622</v>
      </c>
      <c r="D5940" s="83">
        <v>43769</v>
      </c>
      <c r="E5940" s="82" t="s">
        <v>2871</v>
      </c>
      <c r="F5940" s="84">
        <v>1737000</v>
      </c>
      <c r="G5940" s="84"/>
      <c r="H5940" s="18">
        <f t="shared" si="93"/>
        <v>1737000</v>
      </c>
    </row>
    <row r="5941" spans="2:8" s="13" customFormat="1" hidden="1" x14ac:dyDescent="0.15">
      <c r="B5941" s="81">
        <v>136025</v>
      </c>
      <c r="C5941" s="82" t="s">
        <v>1623</v>
      </c>
      <c r="D5941" s="83">
        <v>43769</v>
      </c>
      <c r="E5941" s="82" t="s">
        <v>2871</v>
      </c>
      <c r="F5941" s="84">
        <v>0</v>
      </c>
      <c r="G5941" s="84"/>
      <c r="H5941" s="18">
        <f t="shared" si="93"/>
        <v>0</v>
      </c>
    </row>
    <row r="5942" spans="2:8" s="13" customFormat="1" hidden="1" x14ac:dyDescent="0.15">
      <c r="B5942" s="81">
        <v>136026</v>
      </c>
      <c r="C5942" s="82" t="s">
        <v>1624</v>
      </c>
      <c r="D5942" s="83">
        <v>43769</v>
      </c>
      <c r="E5942" s="82" t="s">
        <v>2871</v>
      </c>
      <c r="F5942" s="84">
        <v>0</v>
      </c>
      <c r="G5942" s="84"/>
      <c r="H5942" s="18">
        <f t="shared" si="93"/>
        <v>0</v>
      </c>
    </row>
    <row r="5943" spans="2:8" s="13" customFormat="1" hidden="1" x14ac:dyDescent="0.15">
      <c r="B5943" s="81">
        <v>136027</v>
      </c>
      <c r="C5943" s="82" t="s">
        <v>1625</v>
      </c>
      <c r="D5943" s="83">
        <v>43769</v>
      </c>
      <c r="E5943" s="82" t="s">
        <v>2871</v>
      </c>
      <c r="F5943" s="84">
        <v>7343988</v>
      </c>
      <c r="G5943" s="84"/>
      <c r="H5943" s="18">
        <f t="shared" si="93"/>
        <v>7343988</v>
      </c>
    </row>
    <row r="5944" spans="2:8" s="13" customFormat="1" hidden="1" x14ac:dyDescent="0.15">
      <c r="B5944" s="81">
        <v>136028</v>
      </c>
      <c r="C5944" s="82" t="s">
        <v>1626</v>
      </c>
      <c r="D5944" s="83">
        <v>43769</v>
      </c>
      <c r="E5944" s="82" t="s">
        <v>2871</v>
      </c>
      <c r="F5944" s="84">
        <v>0</v>
      </c>
      <c r="G5944" s="84"/>
      <c r="H5944" s="18">
        <f t="shared" si="93"/>
        <v>0</v>
      </c>
    </row>
    <row r="5945" spans="2:8" s="13" customFormat="1" hidden="1" x14ac:dyDescent="0.15">
      <c r="B5945" s="81">
        <v>136029</v>
      </c>
      <c r="C5945" s="82" t="s">
        <v>1627</v>
      </c>
      <c r="D5945" s="83">
        <v>43769</v>
      </c>
      <c r="E5945" s="82" t="s">
        <v>2871</v>
      </c>
      <c r="F5945" s="84">
        <v>0</v>
      </c>
      <c r="G5945" s="84"/>
      <c r="H5945" s="18">
        <f t="shared" si="93"/>
        <v>0</v>
      </c>
    </row>
    <row r="5946" spans="2:8" s="13" customFormat="1" hidden="1" x14ac:dyDescent="0.15">
      <c r="B5946" s="81">
        <v>136030</v>
      </c>
      <c r="C5946" s="82" t="s">
        <v>1628</v>
      </c>
      <c r="D5946" s="83">
        <v>43769</v>
      </c>
      <c r="E5946" s="82" t="s">
        <v>2871</v>
      </c>
      <c r="F5946" s="84">
        <v>0</v>
      </c>
      <c r="G5946" s="84"/>
      <c r="H5946" s="18">
        <f t="shared" si="93"/>
        <v>0</v>
      </c>
    </row>
    <row r="5947" spans="2:8" s="13" customFormat="1" hidden="1" x14ac:dyDescent="0.15">
      <c r="B5947" s="81">
        <v>136031</v>
      </c>
      <c r="C5947" s="82" t="s">
        <v>1629</v>
      </c>
      <c r="D5947" s="83">
        <v>43769</v>
      </c>
      <c r="E5947" s="82" t="s">
        <v>2871</v>
      </c>
      <c r="F5947" s="84">
        <v>0</v>
      </c>
      <c r="G5947" s="84"/>
      <c r="H5947" s="18">
        <f t="shared" si="93"/>
        <v>0</v>
      </c>
    </row>
    <row r="5948" spans="2:8" s="13" customFormat="1" hidden="1" x14ac:dyDescent="0.15">
      <c r="B5948" s="81">
        <v>136032</v>
      </c>
      <c r="C5948" s="82" t="s">
        <v>1630</v>
      </c>
      <c r="D5948" s="83">
        <v>43769</v>
      </c>
      <c r="E5948" s="82" t="s">
        <v>2871</v>
      </c>
      <c r="F5948" s="84">
        <v>0</v>
      </c>
      <c r="G5948" s="84"/>
      <c r="H5948" s="18">
        <f t="shared" si="93"/>
        <v>0</v>
      </c>
    </row>
    <row r="5949" spans="2:8" s="13" customFormat="1" hidden="1" x14ac:dyDescent="0.15">
      <c r="B5949" s="81">
        <v>136033</v>
      </c>
      <c r="C5949" s="82" t="s">
        <v>1631</v>
      </c>
      <c r="D5949" s="83">
        <v>43769</v>
      </c>
      <c r="E5949" s="82" t="s">
        <v>2871</v>
      </c>
      <c r="F5949" s="84">
        <v>0</v>
      </c>
      <c r="G5949" s="84"/>
      <c r="H5949" s="18">
        <f t="shared" si="93"/>
        <v>0</v>
      </c>
    </row>
    <row r="5950" spans="2:8" s="13" customFormat="1" hidden="1" x14ac:dyDescent="0.15">
      <c r="B5950" s="81">
        <v>136034</v>
      </c>
      <c r="C5950" s="82" t="s">
        <v>1632</v>
      </c>
      <c r="D5950" s="83">
        <v>43769</v>
      </c>
      <c r="E5950" s="82" t="s">
        <v>2871</v>
      </c>
      <c r="F5950" s="84">
        <v>0</v>
      </c>
      <c r="G5950" s="84"/>
      <c r="H5950" s="18">
        <f t="shared" si="93"/>
        <v>0</v>
      </c>
    </row>
    <row r="5951" spans="2:8" s="13" customFormat="1" hidden="1" x14ac:dyDescent="0.15">
      <c r="B5951" s="81">
        <v>136035</v>
      </c>
      <c r="C5951" s="82" t="s">
        <v>1633</v>
      </c>
      <c r="D5951" s="83">
        <v>43769</v>
      </c>
      <c r="E5951" s="82" t="s">
        <v>2871</v>
      </c>
      <c r="F5951" s="84">
        <v>0</v>
      </c>
      <c r="G5951" s="84"/>
      <c r="H5951" s="18">
        <f t="shared" si="93"/>
        <v>0</v>
      </c>
    </row>
    <row r="5952" spans="2:8" s="13" customFormat="1" hidden="1" x14ac:dyDescent="0.15">
      <c r="B5952" s="81">
        <v>136036</v>
      </c>
      <c r="C5952" s="82" t="s">
        <v>1634</v>
      </c>
      <c r="D5952" s="83">
        <v>43769</v>
      </c>
      <c r="E5952" s="82" t="s">
        <v>2871</v>
      </c>
      <c r="F5952" s="84">
        <v>0</v>
      </c>
      <c r="G5952" s="84"/>
      <c r="H5952" s="18">
        <f t="shared" si="93"/>
        <v>0</v>
      </c>
    </row>
    <row r="5953" spans="2:8" s="13" customFormat="1" hidden="1" x14ac:dyDescent="0.15">
      <c r="B5953" s="81">
        <v>136037</v>
      </c>
      <c r="C5953" s="82" t="s">
        <v>1635</v>
      </c>
      <c r="D5953" s="83">
        <v>43769</v>
      </c>
      <c r="E5953" s="82" t="s">
        <v>2871</v>
      </c>
      <c r="F5953" s="84">
        <v>0</v>
      </c>
      <c r="G5953" s="84"/>
      <c r="H5953" s="18">
        <f t="shared" si="93"/>
        <v>0</v>
      </c>
    </row>
    <row r="5954" spans="2:8" s="13" customFormat="1" hidden="1" x14ac:dyDescent="0.15">
      <c r="B5954" s="81">
        <v>136038</v>
      </c>
      <c r="C5954" s="82" t="s">
        <v>1636</v>
      </c>
      <c r="D5954" s="83">
        <v>43769</v>
      </c>
      <c r="E5954" s="82" t="s">
        <v>2871</v>
      </c>
      <c r="F5954" s="84">
        <v>0</v>
      </c>
      <c r="G5954" s="84"/>
      <c r="H5954" s="18">
        <f t="shared" si="93"/>
        <v>0</v>
      </c>
    </row>
    <row r="5955" spans="2:8" s="13" customFormat="1" hidden="1" x14ac:dyDescent="0.15">
      <c r="B5955" s="81">
        <v>136039</v>
      </c>
      <c r="C5955" s="82" t="s">
        <v>1637</v>
      </c>
      <c r="D5955" s="83">
        <v>43769</v>
      </c>
      <c r="E5955" s="82" t="s">
        <v>2871</v>
      </c>
      <c r="F5955" s="84">
        <v>0</v>
      </c>
      <c r="G5955" s="84"/>
      <c r="H5955" s="18">
        <f t="shared" si="93"/>
        <v>0</v>
      </c>
    </row>
    <row r="5956" spans="2:8" s="13" customFormat="1" hidden="1" x14ac:dyDescent="0.15">
      <c r="B5956" s="81">
        <v>136040</v>
      </c>
      <c r="C5956" s="82" t="s">
        <v>1638</v>
      </c>
      <c r="D5956" s="83">
        <v>43769</v>
      </c>
      <c r="E5956" s="82" t="s">
        <v>2871</v>
      </c>
      <c r="F5956" s="84">
        <v>0</v>
      </c>
      <c r="G5956" s="84"/>
      <c r="H5956" s="18">
        <f t="shared" si="93"/>
        <v>0</v>
      </c>
    </row>
    <row r="5957" spans="2:8" s="13" customFormat="1" hidden="1" x14ac:dyDescent="0.15">
      <c r="B5957" s="81">
        <v>136041</v>
      </c>
      <c r="C5957" s="82" t="s">
        <v>1639</v>
      </c>
      <c r="D5957" s="83">
        <v>43769</v>
      </c>
      <c r="E5957" s="82" t="s">
        <v>2871</v>
      </c>
      <c r="F5957" s="84">
        <v>901</v>
      </c>
      <c r="G5957" s="84"/>
      <c r="H5957" s="18">
        <f t="shared" si="93"/>
        <v>901</v>
      </c>
    </row>
    <row r="5958" spans="2:8" s="13" customFormat="1" hidden="1" x14ac:dyDescent="0.15">
      <c r="B5958" s="81">
        <v>136042</v>
      </c>
      <c r="C5958" s="82" t="s">
        <v>1640</v>
      </c>
      <c r="D5958" s="83">
        <v>43769</v>
      </c>
      <c r="E5958" s="82" t="s">
        <v>2871</v>
      </c>
      <c r="F5958" s="84">
        <v>0</v>
      </c>
      <c r="G5958" s="84"/>
      <c r="H5958" s="18">
        <f t="shared" si="93"/>
        <v>0</v>
      </c>
    </row>
    <row r="5959" spans="2:8" s="13" customFormat="1" hidden="1" x14ac:dyDescent="0.15">
      <c r="B5959" s="81">
        <v>136043</v>
      </c>
      <c r="C5959" s="82" t="s">
        <v>1641</v>
      </c>
      <c r="D5959" s="83">
        <v>43769</v>
      </c>
      <c r="E5959" s="82" t="s">
        <v>2871</v>
      </c>
      <c r="F5959" s="84">
        <v>0</v>
      </c>
      <c r="G5959" s="84"/>
      <c r="H5959" s="18">
        <f t="shared" si="93"/>
        <v>0</v>
      </c>
    </row>
    <row r="5960" spans="2:8" s="13" customFormat="1" hidden="1" x14ac:dyDescent="0.15">
      <c r="B5960" s="81">
        <v>136044</v>
      </c>
      <c r="C5960" s="82" t="s">
        <v>1642</v>
      </c>
      <c r="D5960" s="83">
        <v>43769</v>
      </c>
      <c r="E5960" s="82" t="s">
        <v>2871</v>
      </c>
      <c r="F5960" s="84">
        <v>918</v>
      </c>
      <c r="G5960" s="84"/>
      <c r="H5960" s="18">
        <f t="shared" si="93"/>
        <v>918</v>
      </c>
    </row>
    <row r="5961" spans="2:8" s="13" customFormat="1" hidden="1" x14ac:dyDescent="0.15">
      <c r="B5961" s="81">
        <v>136045</v>
      </c>
      <c r="C5961" s="82" t="s">
        <v>1643</v>
      </c>
      <c r="D5961" s="83">
        <v>43769</v>
      </c>
      <c r="E5961" s="82" t="s">
        <v>2871</v>
      </c>
      <c r="F5961" s="84">
        <v>3504375</v>
      </c>
      <c r="G5961" s="84"/>
      <c r="H5961" s="18">
        <f t="shared" si="93"/>
        <v>3504375</v>
      </c>
    </row>
    <row r="5962" spans="2:8" s="13" customFormat="1" hidden="1" x14ac:dyDescent="0.15">
      <c r="B5962" s="81">
        <v>136046</v>
      </c>
      <c r="C5962" s="82" t="s">
        <v>1644</v>
      </c>
      <c r="D5962" s="83">
        <v>43769</v>
      </c>
      <c r="E5962" s="82" t="s">
        <v>2871</v>
      </c>
      <c r="F5962" s="84">
        <v>1190000</v>
      </c>
      <c r="G5962" s="84"/>
      <c r="H5962" s="18">
        <f t="shared" si="93"/>
        <v>1190000</v>
      </c>
    </row>
    <row r="5963" spans="2:8" s="13" customFormat="1" hidden="1" x14ac:dyDescent="0.15">
      <c r="B5963" s="81">
        <v>136047</v>
      </c>
      <c r="C5963" s="82" t="s">
        <v>1645</v>
      </c>
      <c r="D5963" s="83">
        <v>43769</v>
      </c>
      <c r="E5963" s="82" t="s">
        <v>2871</v>
      </c>
      <c r="F5963" s="84">
        <v>3519000</v>
      </c>
      <c r="G5963" s="84"/>
      <c r="H5963" s="18">
        <f t="shared" si="93"/>
        <v>3519000</v>
      </c>
    </row>
    <row r="5964" spans="2:8" s="13" customFormat="1" hidden="1" x14ac:dyDescent="0.15">
      <c r="B5964" s="81">
        <v>136048</v>
      </c>
      <c r="C5964" s="82" t="s">
        <v>1646</v>
      </c>
      <c r="D5964" s="83">
        <v>43769</v>
      </c>
      <c r="E5964" s="82" t="s">
        <v>2871</v>
      </c>
      <c r="F5964" s="84">
        <v>0</v>
      </c>
      <c r="G5964" s="84"/>
      <c r="H5964" s="18">
        <f t="shared" si="93"/>
        <v>0</v>
      </c>
    </row>
    <row r="5965" spans="2:8" s="13" customFormat="1" hidden="1" x14ac:dyDescent="0.15">
      <c r="B5965" s="81">
        <v>136049</v>
      </c>
      <c r="C5965" s="82" t="s">
        <v>1647</v>
      </c>
      <c r="D5965" s="83">
        <v>43769</v>
      </c>
      <c r="E5965" s="82" t="s">
        <v>2871</v>
      </c>
      <c r="F5965" s="84">
        <v>0</v>
      </c>
      <c r="G5965" s="84"/>
      <c r="H5965" s="18">
        <f t="shared" si="93"/>
        <v>0</v>
      </c>
    </row>
    <row r="5966" spans="2:8" s="13" customFormat="1" hidden="1" x14ac:dyDescent="0.15">
      <c r="B5966" s="81">
        <v>136050</v>
      </c>
      <c r="C5966" s="82" t="s">
        <v>1648</v>
      </c>
      <c r="D5966" s="83">
        <v>43769</v>
      </c>
      <c r="E5966" s="82" t="s">
        <v>2871</v>
      </c>
      <c r="F5966" s="84">
        <v>0</v>
      </c>
      <c r="G5966" s="84"/>
      <c r="H5966" s="18">
        <f t="shared" si="93"/>
        <v>0</v>
      </c>
    </row>
    <row r="5967" spans="2:8" s="13" customFormat="1" hidden="1" x14ac:dyDescent="0.15">
      <c r="B5967" s="81">
        <v>136051</v>
      </c>
      <c r="C5967" s="82" t="s">
        <v>1649</v>
      </c>
      <c r="D5967" s="83">
        <v>43769</v>
      </c>
      <c r="E5967" s="82" t="s">
        <v>2871</v>
      </c>
      <c r="F5967" s="84">
        <v>0</v>
      </c>
      <c r="G5967" s="84"/>
      <c r="H5967" s="18">
        <f t="shared" si="93"/>
        <v>0</v>
      </c>
    </row>
    <row r="5968" spans="2:8" s="13" customFormat="1" hidden="1" x14ac:dyDescent="0.15">
      <c r="B5968" s="81">
        <v>136052</v>
      </c>
      <c r="C5968" s="82" t="s">
        <v>1650</v>
      </c>
      <c r="D5968" s="83">
        <v>43769</v>
      </c>
      <c r="E5968" s="82" t="s">
        <v>2871</v>
      </c>
      <c r="F5968" s="84">
        <v>0</v>
      </c>
      <c r="G5968" s="84"/>
      <c r="H5968" s="18">
        <f t="shared" si="93"/>
        <v>0</v>
      </c>
    </row>
    <row r="5969" spans="2:8" s="13" customFormat="1" hidden="1" x14ac:dyDescent="0.15">
      <c r="B5969" s="81">
        <v>136053</v>
      </c>
      <c r="C5969" s="82" t="s">
        <v>1651</v>
      </c>
      <c r="D5969" s="83">
        <v>43769</v>
      </c>
      <c r="E5969" s="82" t="s">
        <v>2871</v>
      </c>
      <c r="F5969" s="84">
        <v>0</v>
      </c>
      <c r="G5969" s="84"/>
      <c r="H5969" s="18">
        <f t="shared" si="93"/>
        <v>0</v>
      </c>
    </row>
    <row r="5970" spans="2:8" s="13" customFormat="1" hidden="1" x14ac:dyDescent="0.15">
      <c r="B5970" s="81">
        <v>136054</v>
      </c>
      <c r="C5970" s="82" t="s">
        <v>1652</v>
      </c>
      <c r="D5970" s="83">
        <v>43769</v>
      </c>
      <c r="E5970" s="82" t="s">
        <v>2871</v>
      </c>
      <c r="F5970" s="84">
        <v>1156000</v>
      </c>
      <c r="G5970" s="84"/>
      <c r="H5970" s="18">
        <f t="shared" si="93"/>
        <v>1156000</v>
      </c>
    </row>
    <row r="5971" spans="2:8" s="13" customFormat="1" hidden="1" x14ac:dyDescent="0.15">
      <c r="B5971" s="81">
        <v>136055</v>
      </c>
      <c r="C5971" s="82" t="s">
        <v>1653</v>
      </c>
      <c r="D5971" s="83">
        <v>43769</v>
      </c>
      <c r="E5971" s="82" t="s">
        <v>2871</v>
      </c>
      <c r="F5971" s="84">
        <v>0</v>
      </c>
      <c r="G5971" s="84"/>
      <c r="H5971" s="18">
        <f t="shared" si="93"/>
        <v>0</v>
      </c>
    </row>
    <row r="5972" spans="2:8" s="13" customFormat="1" hidden="1" x14ac:dyDescent="0.15">
      <c r="B5972" s="81">
        <v>136056</v>
      </c>
      <c r="C5972" s="82" t="s">
        <v>1654</v>
      </c>
      <c r="D5972" s="83">
        <v>43769</v>
      </c>
      <c r="E5972" s="82" t="s">
        <v>2871</v>
      </c>
      <c r="F5972" s="84">
        <v>1632000</v>
      </c>
      <c r="G5972" s="84"/>
      <c r="H5972" s="18">
        <f t="shared" si="93"/>
        <v>1632000</v>
      </c>
    </row>
    <row r="5973" spans="2:8" s="13" customFormat="1" hidden="1" x14ac:dyDescent="0.15">
      <c r="B5973" s="81">
        <v>136057</v>
      </c>
      <c r="C5973" s="82" t="s">
        <v>1655</v>
      </c>
      <c r="D5973" s="83">
        <v>43769</v>
      </c>
      <c r="E5973" s="82" t="s">
        <v>2871</v>
      </c>
      <c r="F5973" s="84">
        <v>0</v>
      </c>
      <c r="G5973" s="84"/>
      <c r="H5973" s="18">
        <f t="shared" si="93"/>
        <v>0</v>
      </c>
    </row>
    <row r="5974" spans="2:8" s="13" customFormat="1" hidden="1" x14ac:dyDescent="0.15">
      <c r="B5974" s="81">
        <v>136058</v>
      </c>
      <c r="C5974" s="82" t="s">
        <v>1656</v>
      </c>
      <c r="D5974" s="83">
        <v>43769</v>
      </c>
      <c r="E5974" s="82" t="s">
        <v>2871</v>
      </c>
      <c r="F5974" s="84">
        <v>5950000</v>
      </c>
      <c r="G5974" s="84"/>
      <c r="H5974" s="18">
        <f t="shared" si="93"/>
        <v>5950000</v>
      </c>
    </row>
    <row r="5975" spans="2:8" s="13" customFormat="1" hidden="1" x14ac:dyDescent="0.15">
      <c r="B5975" s="81">
        <v>136059</v>
      </c>
      <c r="C5975" s="82" t="s">
        <v>1657</v>
      </c>
      <c r="D5975" s="83">
        <v>43769</v>
      </c>
      <c r="E5975" s="82" t="s">
        <v>2871</v>
      </c>
      <c r="F5975" s="84">
        <v>0</v>
      </c>
      <c r="G5975" s="84"/>
      <c r="H5975" s="18">
        <f t="shared" si="93"/>
        <v>0</v>
      </c>
    </row>
    <row r="5976" spans="2:8" s="13" customFormat="1" hidden="1" x14ac:dyDescent="0.15">
      <c r="B5976" s="81">
        <v>136060</v>
      </c>
      <c r="C5976" s="82" t="s">
        <v>1658</v>
      </c>
      <c r="D5976" s="83">
        <v>43769</v>
      </c>
      <c r="E5976" s="82" t="s">
        <v>2871</v>
      </c>
      <c r="F5976" s="84">
        <v>0</v>
      </c>
      <c r="G5976" s="84"/>
      <c r="H5976" s="18">
        <f t="shared" si="93"/>
        <v>0</v>
      </c>
    </row>
    <row r="5977" spans="2:8" s="13" customFormat="1" hidden="1" x14ac:dyDescent="0.15">
      <c r="B5977" s="81">
        <v>136061</v>
      </c>
      <c r="C5977" s="82" t="s">
        <v>1659</v>
      </c>
      <c r="D5977" s="83">
        <v>43769</v>
      </c>
      <c r="E5977" s="82" t="s">
        <v>2871</v>
      </c>
      <c r="F5977" s="84">
        <v>0</v>
      </c>
      <c r="G5977" s="84"/>
      <c r="H5977" s="18">
        <f t="shared" si="93"/>
        <v>0</v>
      </c>
    </row>
    <row r="5978" spans="2:8" s="13" customFormat="1" hidden="1" x14ac:dyDescent="0.15">
      <c r="B5978" s="81">
        <v>136062</v>
      </c>
      <c r="C5978" s="82" t="s">
        <v>1660</v>
      </c>
      <c r="D5978" s="83">
        <v>43769</v>
      </c>
      <c r="E5978" s="82" t="s">
        <v>2871</v>
      </c>
      <c r="F5978" s="84">
        <v>0</v>
      </c>
      <c r="G5978" s="84"/>
      <c r="H5978" s="18">
        <f t="shared" si="93"/>
        <v>0</v>
      </c>
    </row>
    <row r="5979" spans="2:8" s="13" customFormat="1" hidden="1" x14ac:dyDescent="0.15">
      <c r="B5979" s="81">
        <v>136063</v>
      </c>
      <c r="C5979" s="82" t="s">
        <v>1661</v>
      </c>
      <c r="D5979" s="83">
        <v>43769</v>
      </c>
      <c r="E5979" s="82" t="s">
        <v>2871</v>
      </c>
      <c r="F5979" s="84">
        <v>5625</v>
      </c>
      <c r="G5979" s="84"/>
      <c r="H5979" s="18">
        <f t="shared" si="93"/>
        <v>5625</v>
      </c>
    </row>
    <row r="5980" spans="2:8" s="13" customFormat="1" hidden="1" x14ac:dyDescent="0.15">
      <c r="B5980" s="81">
        <v>136064</v>
      </c>
      <c r="C5980" s="82" t="s">
        <v>1662</v>
      </c>
      <c r="D5980" s="83">
        <v>43769</v>
      </c>
      <c r="E5980" s="82" t="s">
        <v>2871</v>
      </c>
      <c r="F5980" s="84">
        <v>2618000</v>
      </c>
      <c r="G5980" s="84"/>
      <c r="H5980" s="18">
        <f t="shared" si="93"/>
        <v>2618000</v>
      </c>
    </row>
    <row r="5981" spans="2:8" s="13" customFormat="1" hidden="1" x14ac:dyDescent="0.15">
      <c r="B5981" s="81">
        <v>136065</v>
      </c>
      <c r="C5981" s="82" t="s">
        <v>1663</v>
      </c>
      <c r="D5981" s="83">
        <v>43769</v>
      </c>
      <c r="E5981" s="82" t="s">
        <v>2871</v>
      </c>
      <c r="F5981" s="84">
        <v>0</v>
      </c>
      <c r="G5981" s="84"/>
      <c r="H5981" s="18">
        <f t="shared" si="93"/>
        <v>0</v>
      </c>
    </row>
    <row r="5982" spans="2:8" s="13" customFormat="1" hidden="1" x14ac:dyDescent="0.15">
      <c r="B5982" s="81">
        <v>136066</v>
      </c>
      <c r="C5982" s="82" t="s">
        <v>1664</v>
      </c>
      <c r="D5982" s="83">
        <v>43769</v>
      </c>
      <c r="E5982" s="82" t="s">
        <v>2871</v>
      </c>
      <c r="F5982" s="84">
        <v>1360000</v>
      </c>
      <c r="G5982" s="84"/>
      <c r="H5982" s="18">
        <f t="shared" si="93"/>
        <v>1360000</v>
      </c>
    </row>
    <row r="5983" spans="2:8" s="13" customFormat="1" hidden="1" x14ac:dyDescent="0.15">
      <c r="B5983" s="81">
        <v>136067</v>
      </c>
      <c r="C5983" s="82" t="s">
        <v>1665</v>
      </c>
      <c r="D5983" s="83">
        <v>43769</v>
      </c>
      <c r="E5983" s="82" t="s">
        <v>2871</v>
      </c>
      <c r="F5983" s="84">
        <v>0</v>
      </c>
      <c r="G5983" s="84"/>
      <c r="H5983" s="18">
        <f t="shared" si="93"/>
        <v>0</v>
      </c>
    </row>
    <row r="5984" spans="2:8" s="13" customFormat="1" hidden="1" x14ac:dyDescent="0.15">
      <c r="B5984" s="81">
        <v>136068</v>
      </c>
      <c r="C5984" s="82" t="s">
        <v>1666</v>
      </c>
      <c r="D5984" s="83">
        <v>43769</v>
      </c>
      <c r="E5984" s="82" t="s">
        <v>2871</v>
      </c>
      <c r="F5984" s="84">
        <v>0</v>
      </c>
      <c r="G5984" s="84"/>
      <c r="H5984" s="18">
        <f t="shared" si="93"/>
        <v>0</v>
      </c>
    </row>
    <row r="5985" spans="2:8" s="13" customFormat="1" hidden="1" x14ac:dyDescent="0.15">
      <c r="B5985" s="81">
        <v>136069</v>
      </c>
      <c r="C5985" s="82" t="s">
        <v>1667</v>
      </c>
      <c r="D5985" s="83">
        <v>43769</v>
      </c>
      <c r="E5985" s="82" t="s">
        <v>2871</v>
      </c>
      <c r="F5985" s="84">
        <v>0</v>
      </c>
      <c r="G5985" s="84"/>
      <c r="H5985" s="18">
        <f t="shared" si="93"/>
        <v>0</v>
      </c>
    </row>
    <row r="5986" spans="2:8" s="13" customFormat="1" hidden="1" x14ac:dyDescent="0.15">
      <c r="B5986" s="81">
        <v>136070</v>
      </c>
      <c r="C5986" s="82" t="s">
        <v>1668</v>
      </c>
      <c r="D5986" s="83">
        <v>43769</v>
      </c>
      <c r="E5986" s="82" t="s">
        <v>2871</v>
      </c>
      <c r="F5986" s="84">
        <v>0</v>
      </c>
      <c r="G5986" s="84"/>
      <c r="H5986" s="18">
        <f t="shared" ref="H5986:H6049" si="94">F5986+G5986</f>
        <v>0</v>
      </c>
    </row>
    <row r="5987" spans="2:8" s="13" customFormat="1" hidden="1" x14ac:dyDescent="0.15">
      <c r="B5987" s="81">
        <v>136071</v>
      </c>
      <c r="C5987" s="82" t="s">
        <v>1669</v>
      </c>
      <c r="D5987" s="83">
        <v>43769</v>
      </c>
      <c r="E5987" s="82" t="s">
        <v>2871</v>
      </c>
      <c r="F5987" s="84">
        <v>2601000</v>
      </c>
      <c r="G5987" s="84"/>
      <c r="H5987" s="18">
        <f t="shared" si="94"/>
        <v>2601000</v>
      </c>
    </row>
    <row r="5988" spans="2:8" s="13" customFormat="1" hidden="1" x14ac:dyDescent="0.15">
      <c r="B5988" s="81">
        <v>136072</v>
      </c>
      <c r="C5988" s="82" t="s">
        <v>1670</v>
      </c>
      <c r="D5988" s="83">
        <v>43769</v>
      </c>
      <c r="E5988" s="82" t="s">
        <v>2871</v>
      </c>
      <c r="F5988" s="84">
        <v>0</v>
      </c>
      <c r="G5988" s="84"/>
      <c r="H5988" s="18">
        <f t="shared" si="94"/>
        <v>0</v>
      </c>
    </row>
    <row r="5989" spans="2:8" s="13" customFormat="1" hidden="1" x14ac:dyDescent="0.15">
      <c r="B5989" s="81">
        <v>136073</v>
      </c>
      <c r="C5989" s="82" t="s">
        <v>1671</v>
      </c>
      <c r="D5989" s="83">
        <v>43769</v>
      </c>
      <c r="E5989" s="82" t="s">
        <v>2871</v>
      </c>
      <c r="F5989" s="84">
        <v>0</v>
      </c>
      <c r="G5989" s="84"/>
      <c r="H5989" s="18">
        <f t="shared" si="94"/>
        <v>0</v>
      </c>
    </row>
    <row r="5990" spans="2:8" s="13" customFormat="1" hidden="1" x14ac:dyDescent="0.15">
      <c r="B5990" s="81">
        <v>136074</v>
      </c>
      <c r="C5990" s="82" t="s">
        <v>1672</v>
      </c>
      <c r="D5990" s="83">
        <v>43769</v>
      </c>
      <c r="E5990" s="82" t="s">
        <v>2871</v>
      </c>
      <c r="F5990" s="84">
        <v>0</v>
      </c>
      <c r="G5990" s="84"/>
      <c r="H5990" s="18">
        <f t="shared" si="94"/>
        <v>0</v>
      </c>
    </row>
    <row r="5991" spans="2:8" s="13" customFormat="1" hidden="1" x14ac:dyDescent="0.15">
      <c r="B5991" s="81">
        <v>136075</v>
      </c>
      <c r="C5991" s="82" t="s">
        <v>1673</v>
      </c>
      <c r="D5991" s="83">
        <v>43769</v>
      </c>
      <c r="E5991" s="82" t="s">
        <v>2871</v>
      </c>
      <c r="F5991" s="84">
        <v>2601000</v>
      </c>
      <c r="G5991" s="84"/>
      <c r="H5991" s="18">
        <f t="shared" si="94"/>
        <v>2601000</v>
      </c>
    </row>
    <row r="5992" spans="2:8" s="13" customFormat="1" hidden="1" x14ac:dyDescent="0.15">
      <c r="B5992" s="81">
        <v>136076</v>
      </c>
      <c r="C5992" s="82" t="s">
        <v>1674</v>
      </c>
      <c r="D5992" s="83">
        <v>43769</v>
      </c>
      <c r="E5992" s="82" t="s">
        <v>2871</v>
      </c>
      <c r="F5992" s="84">
        <v>0</v>
      </c>
      <c r="G5992" s="84"/>
      <c r="H5992" s="18">
        <f t="shared" si="94"/>
        <v>0</v>
      </c>
    </row>
    <row r="5993" spans="2:8" s="13" customFormat="1" hidden="1" x14ac:dyDescent="0.15">
      <c r="B5993" s="81">
        <v>136077</v>
      </c>
      <c r="C5993" s="82" t="s">
        <v>1675</v>
      </c>
      <c r="D5993" s="83">
        <v>43769</v>
      </c>
      <c r="E5993" s="82" t="s">
        <v>2871</v>
      </c>
      <c r="F5993" s="84">
        <v>0</v>
      </c>
      <c r="G5993" s="84"/>
      <c r="H5993" s="18">
        <f t="shared" si="94"/>
        <v>0</v>
      </c>
    </row>
    <row r="5994" spans="2:8" s="13" customFormat="1" hidden="1" x14ac:dyDescent="0.15">
      <c r="B5994" s="81">
        <v>136078</v>
      </c>
      <c r="C5994" s="82" t="s">
        <v>1676</v>
      </c>
      <c r="D5994" s="83">
        <v>43769</v>
      </c>
      <c r="E5994" s="82" t="s">
        <v>2871</v>
      </c>
      <c r="F5994" s="84">
        <v>0</v>
      </c>
      <c r="G5994" s="84"/>
      <c r="H5994" s="18">
        <f t="shared" si="94"/>
        <v>0</v>
      </c>
    </row>
    <row r="5995" spans="2:8" s="13" customFormat="1" hidden="1" x14ac:dyDescent="0.15">
      <c r="B5995" s="81">
        <v>136079</v>
      </c>
      <c r="C5995" s="82" t="s">
        <v>1677</v>
      </c>
      <c r="D5995" s="83">
        <v>43769</v>
      </c>
      <c r="E5995" s="82" t="s">
        <v>2871</v>
      </c>
      <c r="F5995" s="84">
        <v>66937500</v>
      </c>
      <c r="G5995" s="84"/>
      <c r="H5995" s="18">
        <f t="shared" si="94"/>
        <v>66937500</v>
      </c>
    </row>
    <row r="5996" spans="2:8" s="13" customFormat="1" hidden="1" x14ac:dyDescent="0.15">
      <c r="B5996" s="81">
        <v>136080</v>
      </c>
      <c r="C5996" s="82" t="s">
        <v>1678</v>
      </c>
      <c r="D5996" s="83">
        <v>43769</v>
      </c>
      <c r="E5996" s="82" t="s">
        <v>2871</v>
      </c>
      <c r="F5996" s="84">
        <v>601263</v>
      </c>
      <c r="G5996" s="84"/>
      <c r="H5996" s="18">
        <f t="shared" si="94"/>
        <v>601263</v>
      </c>
    </row>
    <row r="5997" spans="2:8" s="13" customFormat="1" hidden="1" x14ac:dyDescent="0.15">
      <c r="B5997" s="81">
        <v>136081</v>
      </c>
      <c r="C5997" s="82" t="s">
        <v>1679</v>
      </c>
      <c r="D5997" s="83">
        <v>43769</v>
      </c>
      <c r="E5997" s="82" t="s">
        <v>2871</v>
      </c>
      <c r="F5997" s="84">
        <v>4225</v>
      </c>
      <c r="G5997" s="84"/>
      <c r="H5997" s="18">
        <f t="shared" si="94"/>
        <v>4225</v>
      </c>
    </row>
    <row r="5998" spans="2:8" s="13" customFormat="1" hidden="1" x14ac:dyDescent="0.15">
      <c r="B5998" s="81">
        <v>136082</v>
      </c>
      <c r="C5998" s="82" t="s">
        <v>1680</v>
      </c>
      <c r="D5998" s="83">
        <v>43769</v>
      </c>
      <c r="E5998" s="82" t="s">
        <v>2871</v>
      </c>
      <c r="F5998" s="84">
        <v>698763</v>
      </c>
      <c r="G5998" s="84"/>
      <c r="H5998" s="18">
        <f t="shared" si="94"/>
        <v>698763</v>
      </c>
    </row>
    <row r="5999" spans="2:8" s="13" customFormat="1" hidden="1" x14ac:dyDescent="0.15">
      <c r="B5999" s="81">
        <v>136083</v>
      </c>
      <c r="C5999" s="82" t="s">
        <v>1681</v>
      </c>
      <c r="D5999" s="83">
        <v>43769</v>
      </c>
      <c r="E5999" s="82" t="s">
        <v>2871</v>
      </c>
      <c r="F5999" s="84">
        <v>780</v>
      </c>
      <c r="G5999" s="84"/>
      <c r="H5999" s="18">
        <f t="shared" si="94"/>
        <v>780</v>
      </c>
    </row>
    <row r="6000" spans="2:8" s="13" customFormat="1" hidden="1" x14ac:dyDescent="0.15">
      <c r="B6000" s="81">
        <v>136084</v>
      </c>
      <c r="C6000" s="82" t="s">
        <v>1682</v>
      </c>
      <c r="D6000" s="83">
        <v>43769</v>
      </c>
      <c r="E6000" s="82" t="s">
        <v>2871</v>
      </c>
      <c r="F6000" s="84">
        <v>520</v>
      </c>
      <c r="G6000" s="84"/>
      <c r="H6000" s="18">
        <f t="shared" si="94"/>
        <v>520</v>
      </c>
    </row>
    <row r="6001" spans="2:8" s="13" customFormat="1" hidden="1" x14ac:dyDescent="0.15">
      <c r="B6001" s="81">
        <v>136085</v>
      </c>
      <c r="C6001" s="82" t="s">
        <v>1683</v>
      </c>
      <c r="D6001" s="83">
        <v>43769</v>
      </c>
      <c r="E6001" s="82" t="s">
        <v>2871</v>
      </c>
      <c r="F6001" s="84">
        <v>0</v>
      </c>
      <c r="G6001" s="84"/>
      <c r="H6001" s="18">
        <f t="shared" si="94"/>
        <v>0</v>
      </c>
    </row>
    <row r="6002" spans="2:8" s="13" customFormat="1" hidden="1" x14ac:dyDescent="0.15">
      <c r="B6002" s="81">
        <v>136086</v>
      </c>
      <c r="C6002" s="82" t="s">
        <v>1684</v>
      </c>
      <c r="D6002" s="83">
        <v>43769</v>
      </c>
      <c r="E6002" s="82" t="s">
        <v>2871</v>
      </c>
      <c r="F6002" s="84">
        <v>1657500</v>
      </c>
      <c r="G6002" s="84"/>
      <c r="H6002" s="18">
        <f t="shared" si="94"/>
        <v>1657500</v>
      </c>
    </row>
    <row r="6003" spans="2:8" s="13" customFormat="1" hidden="1" x14ac:dyDescent="0.15">
      <c r="B6003" s="81">
        <v>136087</v>
      </c>
      <c r="C6003" s="82" t="s">
        <v>1685</v>
      </c>
      <c r="D6003" s="83">
        <v>43769</v>
      </c>
      <c r="E6003" s="82" t="s">
        <v>2871</v>
      </c>
      <c r="F6003" s="84">
        <v>0</v>
      </c>
      <c r="G6003" s="84"/>
      <c r="H6003" s="18">
        <f t="shared" si="94"/>
        <v>0</v>
      </c>
    </row>
    <row r="6004" spans="2:8" s="13" customFormat="1" hidden="1" x14ac:dyDescent="0.15">
      <c r="B6004" s="81">
        <v>136088</v>
      </c>
      <c r="C6004" s="82" t="s">
        <v>1686</v>
      </c>
      <c r="D6004" s="83">
        <v>43769</v>
      </c>
      <c r="E6004" s="82" t="s">
        <v>2871</v>
      </c>
      <c r="F6004" s="84">
        <v>0</v>
      </c>
      <c r="G6004" s="84"/>
      <c r="H6004" s="18">
        <f t="shared" si="94"/>
        <v>0</v>
      </c>
    </row>
    <row r="6005" spans="2:8" s="13" customFormat="1" hidden="1" x14ac:dyDescent="0.15">
      <c r="B6005" s="81">
        <v>136089</v>
      </c>
      <c r="C6005" s="82" t="s">
        <v>1687</v>
      </c>
      <c r="D6005" s="83">
        <v>43769</v>
      </c>
      <c r="E6005" s="82" t="s">
        <v>2871</v>
      </c>
      <c r="F6005" s="84">
        <v>0</v>
      </c>
      <c r="G6005" s="84"/>
      <c r="H6005" s="18">
        <f t="shared" si="94"/>
        <v>0</v>
      </c>
    </row>
    <row r="6006" spans="2:8" s="13" customFormat="1" hidden="1" x14ac:dyDescent="0.15">
      <c r="B6006" s="81">
        <v>136090</v>
      </c>
      <c r="C6006" s="82" t="s">
        <v>1688</v>
      </c>
      <c r="D6006" s="83">
        <v>43769</v>
      </c>
      <c r="E6006" s="82" t="s">
        <v>2871</v>
      </c>
      <c r="F6006" s="84">
        <v>0</v>
      </c>
      <c r="G6006" s="84"/>
      <c r="H6006" s="18">
        <f t="shared" si="94"/>
        <v>0</v>
      </c>
    </row>
    <row r="6007" spans="2:8" s="13" customFormat="1" hidden="1" x14ac:dyDescent="0.15">
      <c r="B6007" s="81">
        <v>136091</v>
      </c>
      <c r="C6007" s="82" t="s">
        <v>1689</v>
      </c>
      <c r="D6007" s="83">
        <v>43769</v>
      </c>
      <c r="E6007" s="82" t="s">
        <v>2871</v>
      </c>
      <c r="F6007" s="84">
        <v>0</v>
      </c>
      <c r="G6007" s="84"/>
      <c r="H6007" s="18">
        <f t="shared" si="94"/>
        <v>0</v>
      </c>
    </row>
    <row r="6008" spans="2:8" s="13" customFormat="1" hidden="1" x14ac:dyDescent="0.15">
      <c r="B6008" s="81">
        <v>136092</v>
      </c>
      <c r="C6008" s="82" t="s">
        <v>1690</v>
      </c>
      <c r="D6008" s="83">
        <v>43769</v>
      </c>
      <c r="E6008" s="82" t="s">
        <v>2871</v>
      </c>
      <c r="F6008" s="84">
        <v>0</v>
      </c>
      <c r="G6008" s="84"/>
      <c r="H6008" s="18">
        <f t="shared" si="94"/>
        <v>0</v>
      </c>
    </row>
    <row r="6009" spans="2:8" s="13" customFormat="1" hidden="1" x14ac:dyDescent="0.15">
      <c r="B6009" s="81">
        <v>136093</v>
      </c>
      <c r="C6009" s="82" t="s">
        <v>1691</v>
      </c>
      <c r="D6009" s="83">
        <v>43769</v>
      </c>
      <c r="E6009" s="82" t="s">
        <v>2871</v>
      </c>
      <c r="F6009" s="84">
        <v>0</v>
      </c>
      <c r="G6009" s="84"/>
      <c r="H6009" s="18">
        <f t="shared" si="94"/>
        <v>0</v>
      </c>
    </row>
    <row r="6010" spans="2:8" s="13" customFormat="1" hidden="1" x14ac:dyDescent="0.15">
      <c r="B6010" s="81">
        <v>136094</v>
      </c>
      <c r="C6010" s="82" t="s">
        <v>1692</v>
      </c>
      <c r="D6010" s="83">
        <v>43769</v>
      </c>
      <c r="E6010" s="82" t="s">
        <v>2871</v>
      </c>
      <c r="F6010" s="84">
        <v>0</v>
      </c>
      <c r="G6010" s="84"/>
      <c r="H6010" s="18">
        <f t="shared" si="94"/>
        <v>0</v>
      </c>
    </row>
    <row r="6011" spans="2:8" s="13" customFormat="1" hidden="1" x14ac:dyDescent="0.15">
      <c r="B6011" s="81">
        <v>136095</v>
      </c>
      <c r="C6011" s="82" t="s">
        <v>1693</v>
      </c>
      <c r="D6011" s="83">
        <v>43769</v>
      </c>
      <c r="E6011" s="82" t="s">
        <v>2871</v>
      </c>
      <c r="F6011" s="84">
        <v>0</v>
      </c>
      <c r="G6011" s="84"/>
      <c r="H6011" s="18">
        <f t="shared" si="94"/>
        <v>0</v>
      </c>
    </row>
    <row r="6012" spans="2:8" s="13" customFormat="1" hidden="1" x14ac:dyDescent="0.15">
      <c r="B6012" s="81">
        <v>136096</v>
      </c>
      <c r="C6012" s="82" t="s">
        <v>1694</v>
      </c>
      <c r="D6012" s="83">
        <v>43769</v>
      </c>
      <c r="E6012" s="82" t="s">
        <v>2871</v>
      </c>
      <c r="F6012" s="84">
        <v>0</v>
      </c>
      <c r="G6012" s="84"/>
      <c r="H6012" s="18">
        <f t="shared" si="94"/>
        <v>0</v>
      </c>
    </row>
    <row r="6013" spans="2:8" s="13" customFormat="1" hidden="1" x14ac:dyDescent="0.15">
      <c r="B6013" s="81">
        <v>136097</v>
      </c>
      <c r="C6013" s="82" t="s">
        <v>1695</v>
      </c>
      <c r="D6013" s="83">
        <v>43769</v>
      </c>
      <c r="E6013" s="82" t="s">
        <v>2871</v>
      </c>
      <c r="F6013" s="84">
        <v>0</v>
      </c>
      <c r="G6013" s="84"/>
      <c r="H6013" s="18">
        <f t="shared" si="94"/>
        <v>0</v>
      </c>
    </row>
    <row r="6014" spans="2:8" s="13" customFormat="1" hidden="1" x14ac:dyDescent="0.15">
      <c r="B6014" s="81">
        <v>136098</v>
      </c>
      <c r="C6014" s="82" t="s">
        <v>1696</v>
      </c>
      <c r="D6014" s="83">
        <v>43769</v>
      </c>
      <c r="E6014" s="82" t="s">
        <v>2871</v>
      </c>
      <c r="F6014" s="84">
        <v>100012500</v>
      </c>
      <c r="G6014" s="84"/>
      <c r="H6014" s="18">
        <f t="shared" si="94"/>
        <v>100012500</v>
      </c>
    </row>
    <row r="6015" spans="2:8" s="13" customFormat="1" hidden="1" x14ac:dyDescent="0.15">
      <c r="B6015" s="81">
        <v>136099</v>
      </c>
      <c r="C6015" s="82" t="s">
        <v>1697</v>
      </c>
      <c r="D6015" s="83">
        <v>43769</v>
      </c>
      <c r="E6015" s="82" t="s">
        <v>2871</v>
      </c>
      <c r="F6015" s="84">
        <v>0</v>
      </c>
      <c r="G6015" s="84"/>
      <c r="H6015" s="18">
        <f t="shared" si="94"/>
        <v>0</v>
      </c>
    </row>
    <row r="6016" spans="2:8" s="13" customFormat="1" hidden="1" x14ac:dyDescent="0.15">
      <c r="B6016" s="81">
        <v>136100</v>
      </c>
      <c r="C6016" s="82" t="s">
        <v>1698</v>
      </c>
      <c r="D6016" s="83">
        <v>43769</v>
      </c>
      <c r="E6016" s="82" t="s">
        <v>2871</v>
      </c>
      <c r="F6016" s="84">
        <v>0</v>
      </c>
      <c r="G6016" s="84"/>
      <c r="H6016" s="18">
        <f t="shared" si="94"/>
        <v>0</v>
      </c>
    </row>
    <row r="6017" spans="2:8" s="13" customFormat="1" hidden="1" x14ac:dyDescent="0.15">
      <c r="B6017" s="81">
        <v>136101</v>
      </c>
      <c r="C6017" s="82" t="s">
        <v>1699</v>
      </c>
      <c r="D6017" s="83">
        <v>43769</v>
      </c>
      <c r="E6017" s="82" t="s">
        <v>2871</v>
      </c>
      <c r="F6017" s="84">
        <v>0</v>
      </c>
      <c r="G6017" s="84"/>
      <c r="H6017" s="18">
        <f t="shared" si="94"/>
        <v>0</v>
      </c>
    </row>
    <row r="6018" spans="2:8" s="13" customFormat="1" hidden="1" x14ac:dyDescent="0.15">
      <c r="B6018" s="81">
        <v>136102</v>
      </c>
      <c r="C6018" s="82" t="s">
        <v>1700</v>
      </c>
      <c r="D6018" s="83">
        <v>43769</v>
      </c>
      <c r="E6018" s="82" t="s">
        <v>2871</v>
      </c>
      <c r="F6018" s="84">
        <v>0</v>
      </c>
      <c r="G6018" s="84"/>
      <c r="H6018" s="18">
        <f t="shared" si="94"/>
        <v>0</v>
      </c>
    </row>
    <row r="6019" spans="2:8" s="13" customFormat="1" hidden="1" x14ac:dyDescent="0.15">
      <c r="B6019" s="81">
        <v>136103</v>
      </c>
      <c r="C6019" s="82" t="s">
        <v>1701</v>
      </c>
      <c r="D6019" s="83">
        <v>43769</v>
      </c>
      <c r="E6019" s="82" t="s">
        <v>2871</v>
      </c>
      <c r="F6019" s="84">
        <v>0</v>
      </c>
      <c r="G6019" s="84"/>
      <c r="H6019" s="18">
        <f t="shared" si="94"/>
        <v>0</v>
      </c>
    </row>
    <row r="6020" spans="2:8" s="13" customFormat="1" hidden="1" x14ac:dyDescent="0.15">
      <c r="B6020" s="81">
        <v>136104</v>
      </c>
      <c r="C6020" s="82" t="s">
        <v>1702</v>
      </c>
      <c r="D6020" s="83">
        <v>43769</v>
      </c>
      <c r="E6020" s="82" t="s">
        <v>2871</v>
      </c>
      <c r="F6020" s="84">
        <v>0</v>
      </c>
      <c r="G6020" s="84"/>
      <c r="H6020" s="18">
        <f t="shared" si="94"/>
        <v>0</v>
      </c>
    </row>
    <row r="6021" spans="2:8" s="13" customFormat="1" hidden="1" x14ac:dyDescent="0.15">
      <c r="B6021" s="81">
        <v>136105</v>
      </c>
      <c r="C6021" s="82" t="s">
        <v>1703</v>
      </c>
      <c r="D6021" s="83">
        <v>43769</v>
      </c>
      <c r="E6021" s="82" t="s">
        <v>2871</v>
      </c>
      <c r="F6021" s="84">
        <v>3937500</v>
      </c>
      <c r="G6021" s="84"/>
      <c r="H6021" s="18">
        <f t="shared" si="94"/>
        <v>3937500</v>
      </c>
    </row>
    <row r="6022" spans="2:8" s="13" customFormat="1" hidden="1" x14ac:dyDescent="0.15">
      <c r="B6022" s="81">
        <v>136106</v>
      </c>
      <c r="C6022" s="82" t="s">
        <v>1704</v>
      </c>
      <c r="D6022" s="83">
        <v>43769</v>
      </c>
      <c r="E6022" s="82" t="s">
        <v>2871</v>
      </c>
      <c r="F6022" s="84">
        <v>0</v>
      </c>
      <c r="G6022" s="84"/>
      <c r="H6022" s="18">
        <f t="shared" si="94"/>
        <v>0</v>
      </c>
    </row>
    <row r="6023" spans="2:8" s="13" customFormat="1" hidden="1" x14ac:dyDescent="0.15">
      <c r="B6023" s="81">
        <v>136107</v>
      </c>
      <c r="C6023" s="82" t="s">
        <v>1705</v>
      </c>
      <c r="D6023" s="83">
        <v>43769</v>
      </c>
      <c r="E6023" s="82" t="s">
        <v>2871</v>
      </c>
      <c r="F6023" s="84">
        <v>0</v>
      </c>
      <c r="G6023" s="84"/>
      <c r="H6023" s="18">
        <f t="shared" si="94"/>
        <v>0</v>
      </c>
    </row>
    <row r="6024" spans="2:8" s="13" customFormat="1" hidden="1" x14ac:dyDescent="0.15">
      <c r="B6024" s="81">
        <v>136108</v>
      </c>
      <c r="C6024" s="82" t="s">
        <v>1706</v>
      </c>
      <c r="D6024" s="83">
        <v>43769</v>
      </c>
      <c r="E6024" s="82" t="s">
        <v>2871</v>
      </c>
      <c r="F6024" s="84">
        <v>0</v>
      </c>
      <c r="G6024" s="84"/>
      <c r="H6024" s="18">
        <f t="shared" si="94"/>
        <v>0</v>
      </c>
    </row>
    <row r="6025" spans="2:8" s="13" customFormat="1" hidden="1" x14ac:dyDescent="0.15">
      <c r="B6025" s="81">
        <v>136109</v>
      </c>
      <c r="C6025" s="82" t="s">
        <v>1707</v>
      </c>
      <c r="D6025" s="83">
        <v>43769</v>
      </c>
      <c r="E6025" s="82" t="s">
        <v>2871</v>
      </c>
      <c r="F6025" s="84">
        <v>0</v>
      </c>
      <c r="G6025" s="84"/>
      <c r="H6025" s="18">
        <f t="shared" si="94"/>
        <v>0</v>
      </c>
    </row>
    <row r="6026" spans="2:8" s="13" customFormat="1" hidden="1" x14ac:dyDescent="0.15">
      <c r="B6026" s="81">
        <v>136110</v>
      </c>
      <c r="C6026" s="82" t="s">
        <v>1708</v>
      </c>
      <c r="D6026" s="83">
        <v>43769</v>
      </c>
      <c r="E6026" s="82" t="s">
        <v>2871</v>
      </c>
      <c r="F6026" s="84">
        <v>0</v>
      </c>
      <c r="G6026" s="84"/>
      <c r="H6026" s="18">
        <f t="shared" si="94"/>
        <v>0</v>
      </c>
    </row>
    <row r="6027" spans="2:8" s="13" customFormat="1" hidden="1" x14ac:dyDescent="0.15">
      <c r="B6027" s="81">
        <v>136111</v>
      </c>
      <c r="C6027" s="82" t="s">
        <v>1709</v>
      </c>
      <c r="D6027" s="83">
        <v>43769</v>
      </c>
      <c r="E6027" s="82" t="s">
        <v>2871</v>
      </c>
      <c r="F6027" s="84">
        <v>0</v>
      </c>
      <c r="G6027" s="84"/>
      <c r="H6027" s="18">
        <f t="shared" si="94"/>
        <v>0</v>
      </c>
    </row>
    <row r="6028" spans="2:8" s="13" customFormat="1" hidden="1" x14ac:dyDescent="0.15">
      <c r="B6028" s="81">
        <v>136112</v>
      </c>
      <c r="C6028" s="82" t="s">
        <v>1710</v>
      </c>
      <c r="D6028" s="83">
        <v>43769</v>
      </c>
      <c r="E6028" s="82" t="s">
        <v>2871</v>
      </c>
      <c r="F6028" s="84">
        <v>0</v>
      </c>
      <c r="G6028" s="84"/>
      <c r="H6028" s="18">
        <f t="shared" si="94"/>
        <v>0</v>
      </c>
    </row>
    <row r="6029" spans="2:8" s="13" customFormat="1" hidden="1" x14ac:dyDescent="0.15">
      <c r="B6029" s="81">
        <v>136113</v>
      </c>
      <c r="C6029" s="82" t="s">
        <v>1711</v>
      </c>
      <c r="D6029" s="83">
        <v>43769</v>
      </c>
      <c r="E6029" s="82" t="s">
        <v>2871</v>
      </c>
      <c r="F6029" s="84">
        <v>0</v>
      </c>
      <c r="G6029" s="84"/>
      <c r="H6029" s="18">
        <f t="shared" si="94"/>
        <v>0</v>
      </c>
    </row>
    <row r="6030" spans="2:8" s="13" customFormat="1" hidden="1" x14ac:dyDescent="0.15">
      <c r="B6030" s="81">
        <v>136114</v>
      </c>
      <c r="C6030" s="82" t="s">
        <v>1712</v>
      </c>
      <c r="D6030" s="83">
        <v>43769</v>
      </c>
      <c r="E6030" s="82" t="s">
        <v>2871</v>
      </c>
      <c r="F6030" s="84">
        <v>0</v>
      </c>
      <c r="G6030" s="84"/>
      <c r="H6030" s="18">
        <f t="shared" si="94"/>
        <v>0</v>
      </c>
    </row>
    <row r="6031" spans="2:8" s="13" customFormat="1" hidden="1" x14ac:dyDescent="0.15">
      <c r="B6031" s="81">
        <v>136115</v>
      </c>
      <c r="C6031" s="82" t="s">
        <v>1713</v>
      </c>
      <c r="D6031" s="83">
        <v>43769</v>
      </c>
      <c r="E6031" s="82" t="s">
        <v>2871</v>
      </c>
      <c r="F6031" s="84">
        <v>0</v>
      </c>
      <c r="G6031" s="84"/>
      <c r="H6031" s="18">
        <f t="shared" si="94"/>
        <v>0</v>
      </c>
    </row>
    <row r="6032" spans="2:8" s="13" customFormat="1" hidden="1" x14ac:dyDescent="0.15">
      <c r="B6032" s="81">
        <v>136116</v>
      </c>
      <c r="C6032" s="82" t="s">
        <v>1714</v>
      </c>
      <c r="D6032" s="83">
        <v>43769</v>
      </c>
      <c r="E6032" s="82" t="s">
        <v>2871</v>
      </c>
      <c r="F6032" s="84">
        <v>0</v>
      </c>
      <c r="G6032" s="84"/>
      <c r="H6032" s="18">
        <f t="shared" si="94"/>
        <v>0</v>
      </c>
    </row>
    <row r="6033" spans="2:8" s="13" customFormat="1" hidden="1" x14ac:dyDescent="0.15">
      <c r="B6033" s="81">
        <v>136117</v>
      </c>
      <c r="C6033" s="82" t="s">
        <v>1715</v>
      </c>
      <c r="D6033" s="83">
        <v>43769</v>
      </c>
      <c r="E6033" s="82" t="s">
        <v>2871</v>
      </c>
      <c r="F6033" s="84">
        <v>0</v>
      </c>
      <c r="G6033" s="84"/>
      <c r="H6033" s="18">
        <f t="shared" si="94"/>
        <v>0</v>
      </c>
    </row>
    <row r="6034" spans="2:8" s="13" customFormat="1" hidden="1" x14ac:dyDescent="0.15">
      <c r="B6034" s="81">
        <v>136118</v>
      </c>
      <c r="C6034" s="82" t="s">
        <v>1716</v>
      </c>
      <c r="D6034" s="83">
        <v>43769</v>
      </c>
      <c r="E6034" s="82" t="s">
        <v>2871</v>
      </c>
      <c r="F6034" s="84">
        <v>0</v>
      </c>
      <c r="G6034" s="84"/>
      <c r="H6034" s="18">
        <f t="shared" si="94"/>
        <v>0</v>
      </c>
    </row>
    <row r="6035" spans="2:8" s="13" customFormat="1" hidden="1" x14ac:dyDescent="0.15">
      <c r="B6035" s="81">
        <v>136119</v>
      </c>
      <c r="C6035" s="82" t="s">
        <v>1717</v>
      </c>
      <c r="D6035" s="83">
        <v>43769</v>
      </c>
      <c r="E6035" s="82" t="s">
        <v>2871</v>
      </c>
      <c r="F6035" s="84">
        <v>0</v>
      </c>
      <c r="G6035" s="84"/>
      <c r="H6035" s="18">
        <f t="shared" si="94"/>
        <v>0</v>
      </c>
    </row>
    <row r="6036" spans="2:8" s="13" customFormat="1" hidden="1" x14ac:dyDescent="0.15">
      <c r="B6036" s="81">
        <v>136120</v>
      </c>
      <c r="C6036" s="82" t="s">
        <v>1718</v>
      </c>
      <c r="D6036" s="83">
        <v>43769</v>
      </c>
      <c r="E6036" s="82" t="s">
        <v>2871</v>
      </c>
      <c r="F6036" s="84">
        <v>0</v>
      </c>
      <c r="G6036" s="84"/>
      <c r="H6036" s="18">
        <f t="shared" si="94"/>
        <v>0</v>
      </c>
    </row>
    <row r="6037" spans="2:8" s="13" customFormat="1" hidden="1" x14ac:dyDescent="0.15">
      <c r="B6037" s="81">
        <v>136121</v>
      </c>
      <c r="C6037" s="82" t="s">
        <v>1719</v>
      </c>
      <c r="D6037" s="83">
        <v>43769</v>
      </c>
      <c r="E6037" s="82" t="s">
        <v>2871</v>
      </c>
      <c r="F6037" s="84">
        <v>0</v>
      </c>
      <c r="G6037" s="84"/>
      <c r="H6037" s="18">
        <f t="shared" si="94"/>
        <v>0</v>
      </c>
    </row>
    <row r="6038" spans="2:8" s="13" customFormat="1" hidden="1" x14ac:dyDescent="0.15">
      <c r="B6038" s="81">
        <v>136122</v>
      </c>
      <c r="C6038" s="82" t="s">
        <v>1720</v>
      </c>
      <c r="D6038" s="83">
        <v>43769</v>
      </c>
      <c r="E6038" s="82" t="s">
        <v>2871</v>
      </c>
      <c r="F6038" s="84">
        <v>0</v>
      </c>
      <c r="G6038" s="84"/>
      <c r="H6038" s="18">
        <f t="shared" si="94"/>
        <v>0</v>
      </c>
    </row>
    <row r="6039" spans="2:8" s="13" customFormat="1" hidden="1" x14ac:dyDescent="0.15">
      <c r="B6039" s="81">
        <v>136123</v>
      </c>
      <c r="C6039" s="82" t="s">
        <v>1721</v>
      </c>
      <c r="D6039" s="83">
        <v>43769</v>
      </c>
      <c r="E6039" s="82" t="s">
        <v>2871</v>
      </c>
      <c r="F6039" s="84">
        <v>0</v>
      </c>
      <c r="G6039" s="84"/>
      <c r="H6039" s="18">
        <f t="shared" si="94"/>
        <v>0</v>
      </c>
    </row>
    <row r="6040" spans="2:8" s="13" customFormat="1" hidden="1" x14ac:dyDescent="0.15">
      <c r="B6040" s="81">
        <v>136124</v>
      </c>
      <c r="C6040" s="82" t="s">
        <v>1722</v>
      </c>
      <c r="D6040" s="83">
        <v>43769</v>
      </c>
      <c r="E6040" s="82" t="s">
        <v>2871</v>
      </c>
      <c r="F6040" s="84">
        <v>0</v>
      </c>
      <c r="G6040" s="84"/>
      <c r="H6040" s="18">
        <f t="shared" si="94"/>
        <v>0</v>
      </c>
    </row>
    <row r="6041" spans="2:8" s="13" customFormat="1" hidden="1" x14ac:dyDescent="0.15">
      <c r="B6041" s="81">
        <v>136125</v>
      </c>
      <c r="C6041" s="82" t="s">
        <v>1723</v>
      </c>
      <c r="D6041" s="83">
        <v>43769</v>
      </c>
      <c r="E6041" s="82" t="s">
        <v>2871</v>
      </c>
      <c r="F6041" s="84">
        <v>0</v>
      </c>
      <c r="G6041" s="84"/>
      <c r="H6041" s="18">
        <f t="shared" si="94"/>
        <v>0</v>
      </c>
    </row>
    <row r="6042" spans="2:8" s="13" customFormat="1" hidden="1" x14ac:dyDescent="0.15">
      <c r="B6042" s="81">
        <v>136126</v>
      </c>
      <c r="C6042" s="82" t="s">
        <v>1724</v>
      </c>
      <c r="D6042" s="83">
        <v>43769</v>
      </c>
      <c r="E6042" s="82" t="s">
        <v>2871</v>
      </c>
      <c r="F6042" s="84">
        <v>0</v>
      </c>
      <c r="G6042" s="84"/>
      <c r="H6042" s="18">
        <f t="shared" si="94"/>
        <v>0</v>
      </c>
    </row>
    <row r="6043" spans="2:8" s="13" customFormat="1" hidden="1" x14ac:dyDescent="0.15">
      <c r="B6043" s="81">
        <v>136127</v>
      </c>
      <c r="C6043" s="82" t="s">
        <v>1725</v>
      </c>
      <c r="D6043" s="83">
        <v>43769</v>
      </c>
      <c r="E6043" s="82" t="s">
        <v>2871</v>
      </c>
      <c r="F6043" s="84">
        <v>1492500</v>
      </c>
      <c r="G6043" s="84"/>
      <c r="H6043" s="18">
        <f t="shared" si="94"/>
        <v>1492500</v>
      </c>
    </row>
    <row r="6044" spans="2:8" s="13" customFormat="1" hidden="1" x14ac:dyDescent="0.15">
      <c r="B6044" s="81">
        <v>136128</v>
      </c>
      <c r="C6044" s="82" t="s">
        <v>1726</v>
      </c>
      <c r="D6044" s="83">
        <v>43769</v>
      </c>
      <c r="E6044" s="82" t="s">
        <v>2871</v>
      </c>
      <c r="F6044" s="84">
        <v>0</v>
      </c>
      <c r="G6044" s="84"/>
      <c r="H6044" s="18">
        <f t="shared" si="94"/>
        <v>0</v>
      </c>
    </row>
    <row r="6045" spans="2:8" s="13" customFormat="1" hidden="1" x14ac:dyDescent="0.15">
      <c r="B6045" s="81">
        <v>136129</v>
      </c>
      <c r="C6045" s="82" t="s">
        <v>1727</v>
      </c>
      <c r="D6045" s="83">
        <v>43769</v>
      </c>
      <c r="E6045" s="82" t="s">
        <v>2871</v>
      </c>
      <c r="F6045" s="84">
        <v>0</v>
      </c>
      <c r="G6045" s="84"/>
      <c r="H6045" s="18">
        <f t="shared" si="94"/>
        <v>0</v>
      </c>
    </row>
    <row r="6046" spans="2:8" s="13" customFormat="1" hidden="1" x14ac:dyDescent="0.15">
      <c r="B6046" s="81">
        <v>136130</v>
      </c>
      <c r="C6046" s="82" t="s">
        <v>1728</v>
      </c>
      <c r="D6046" s="83">
        <v>43769</v>
      </c>
      <c r="E6046" s="82" t="s">
        <v>2871</v>
      </c>
      <c r="F6046" s="84">
        <v>0</v>
      </c>
      <c r="G6046" s="84"/>
      <c r="H6046" s="18">
        <f t="shared" si="94"/>
        <v>0</v>
      </c>
    </row>
    <row r="6047" spans="2:8" s="13" customFormat="1" hidden="1" x14ac:dyDescent="0.15">
      <c r="B6047" s="81">
        <v>136131</v>
      </c>
      <c r="C6047" s="82" t="s">
        <v>1729</v>
      </c>
      <c r="D6047" s="83">
        <v>43769</v>
      </c>
      <c r="E6047" s="82" t="s">
        <v>2871</v>
      </c>
      <c r="F6047" s="84">
        <v>0</v>
      </c>
      <c r="G6047" s="84"/>
      <c r="H6047" s="18">
        <f t="shared" si="94"/>
        <v>0</v>
      </c>
    </row>
    <row r="6048" spans="2:8" s="13" customFormat="1" hidden="1" x14ac:dyDescent="0.15">
      <c r="B6048" s="81">
        <v>136132</v>
      </c>
      <c r="C6048" s="82" t="s">
        <v>1730</v>
      </c>
      <c r="D6048" s="83">
        <v>43769</v>
      </c>
      <c r="E6048" s="82" t="s">
        <v>2871</v>
      </c>
      <c r="F6048" s="84">
        <v>0</v>
      </c>
      <c r="G6048" s="84"/>
      <c r="H6048" s="18">
        <f t="shared" si="94"/>
        <v>0</v>
      </c>
    </row>
    <row r="6049" spans="2:8" s="13" customFormat="1" hidden="1" x14ac:dyDescent="0.15">
      <c r="B6049" s="81">
        <v>136133</v>
      </c>
      <c r="C6049" s="82" t="s">
        <v>1731</v>
      </c>
      <c r="D6049" s="83">
        <v>43769</v>
      </c>
      <c r="E6049" s="82" t="s">
        <v>2871</v>
      </c>
      <c r="F6049" s="84">
        <v>0</v>
      </c>
      <c r="G6049" s="84"/>
      <c r="H6049" s="18">
        <f t="shared" si="94"/>
        <v>0</v>
      </c>
    </row>
    <row r="6050" spans="2:8" s="13" customFormat="1" hidden="1" x14ac:dyDescent="0.15">
      <c r="B6050" s="81">
        <v>136134</v>
      </c>
      <c r="C6050" s="82" t="s">
        <v>1732</v>
      </c>
      <c r="D6050" s="83">
        <v>43769</v>
      </c>
      <c r="E6050" s="82" t="s">
        <v>2871</v>
      </c>
      <c r="F6050" s="84">
        <v>0</v>
      </c>
      <c r="G6050" s="84"/>
      <c r="H6050" s="18">
        <f t="shared" ref="H6050:H6113" si="95">F6050+G6050</f>
        <v>0</v>
      </c>
    </row>
    <row r="6051" spans="2:8" s="13" customFormat="1" hidden="1" x14ac:dyDescent="0.15">
      <c r="B6051" s="81">
        <v>136135</v>
      </c>
      <c r="C6051" s="82" t="s">
        <v>1733</v>
      </c>
      <c r="D6051" s="83">
        <v>43769</v>
      </c>
      <c r="E6051" s="82" t="s">
        <v>2871</v>
      </c>
      <c r="F6051" s="84">
        <v>0</v>
      </c>
      <c r="G6051" s="84"/>
      <c r="H6051" s="18">
        <f t="shared" si="95"/>
        <v>0</v>
      </c>
    </row>
    <row r="6052" spans="2:8" s="13" customFormat="1" hidden="1" x14ac:dyDescent="0.15">
      <c r="B6052" s="81">
        <v>136136</v>
      </c>
      <c r="C6052" s="82" t="s">
        <v>1734</v>
      </c>
      <c r="D6052" s="83">
        <v>43769</v>
      </c>
      <c r="E6052" s="82" t="s">
        <v>2871</v>
      </c>
      <c r="F6052" s="84">
        <v>0</v>
      </c>
      <c r="G6052" s="84"/>
      <c r="H6052" s="18">
        <f t="shared" si="95"/>
        <v>0</v>
      </c>
    </row>
    <row r="6053" spans="2:8" s="13" customFormat="1" hidden="1" x14ac:dyDescent="0.15">
      <c r="B6053" s="81">
        <v>136137</v>
      </c>
      <c r="C6053" s="82" t="s">
        <v>1735</v>
      </c>
      <c r="D6053" s="83">
        <v>43769</v>
      </c>
      <c r="E6053" s="82" t="s">
        <v>2871</v>
      </c>
      <c r="F6053" s="84">
        <v>0</v>
      </c>
      <c r="G6053" s="84"/>
      <c r="H6053" s="18">
        <f t="shared" si="95"/>
        <v>0</v>
      </c>
    </row>
    <row r="6054" spans="2:8" s="13" customFormat="1" hidden="1" x14ac:dyDescent="0.15">
      <c r="B6054" s="81">
        <v>136138</v>
      </c>
      <c r="C6054" s="82" t="s">
        <v>1736</v>
      </c>
      <c r="D6054" s="83">
        <v>43769</v>
      </c>
      <c r="E6054" s="82" t="s">
        <v>2871</v>
      </c>
      <c r="F6054" s="84">
        <v>0</v>
      </c>
      <c r="G6054" s="84"/>
      <c r="H6054" s="18">
        <f t="shared" si="95"/>
        <v>0</v>
      </c>
    </row>
    <row r="6055" spans="2:8" s="13" customFormat="1" hidden="1" x14ac:dyDescent="0.15">
      <c r="B6055" s="81">
        <v>136139</v>
      </c>
      <c r="C6055" s="82" t="s">
        <v>1737</v>
      </c>
      <c r="D6055" s="83">
        <v>43769</v>
      </c>
      <c r="E6055" s="82" t="s">
        <v>2871</v>
      </c>
      <c r="F6055" s="84">
        <v>0</v>
      </c>
      <c r="G6055" s="84"/>
      <c r="H6055" s="18">
        <f t="shared" si="95"/>
        <v>0</v>
      </c>
    </row>
    <row r="6056" spans="2:8" s="13" customFormat="1" hidden="1" x14ac:dyDescent="0.15">
      <c r="B6056" s="81">
        <v>136140</v>
      </c>
      <c r="C6056" s="82" t="s">
        <v>1738</v>
      </c>
      <c r="D6056" s="83">
        <v>43769</v>
      </c>
      <c r="E6056" s="82" t="s">
        <v>2871</v>
      </c>
      <c r="F6056" s="84">
        <v>1562500</v>
      </c>
      <c r="G6056" s="84"/>
      <c r="H6056" s="18">
        <f t="shared" si="95"/>
        <v>1562500</v>
      </c>
    </row>
    <row r="6057" spans="2:8" s="13" customFormat="1" hidden="1" x14ac:dyDescent="0.15">
      <c r="B6057" s="81">
        <v>136141</v>
      </c>
      <c r="C6057" s="82" t="s">
        <v>1739</v>
      </c>
      <c r="D6057" s="83">
        <v>43769</v>
      </c>
      <c r="E6057" s="82" t="s">
        <v>2871</v>
      </c>
      <c r="F6057" s="84">
        <v>0</v>
      </c>
      <c r="G6057" s="84"/>
      <c r="H6057" s="18">
        <f t="shared" si="95"/>
        <v>0</v>
      </c>
    </row>
    <row r="6058" spans="2:8" s="13" customFormat="1" hidden="1" x14ac:dyDescent="0.15">
      <c r="B6058" s="81">
        <v>136142</v>
      </c>
      <c r="C6058" s="82" t="s">
        <v>1740</v>
      </c>
      <c r="D6058" s="83">
        <v>43769</v>
      </c>
      <c r="E6058" s="82" t="s">
        <v>2871</v>
      </c>
      <c r="F6058" s="84">
        <v>0</v>
      </c>
      <c r="G6058" s="84"/>
      <c r="H6058" s="18">
        <f t="shared" si="95"/>
        <v>0</v>
      </c>
    </row>
    <row r="6059" spans="2:8" s="13" customFormat="1" hidden="1" x14ac:dyDescent="0.15">
      <c r="B6059" s="81">
        <v>136143</v>
      </c>
      <c r="C6059" s="82" t="s">
        <v>1741</v>
      </c>
      <c r="D6059" s="83">
        <v>43769</v>
      </c>
      <c r="E6059" s="82" t="s">
        <v>2871</v>
      </c>
      <c r="F6059" s="84">
        <v>0</v>
      </c>
      <c r="G6059" s="84"/>
      <c r="H6059" s="18">
        <f t="shared" si="95"/>
        <v>0</v>
      </c>
    </row>
    <row r="6060" spans="2:8" s="13" customFormat="1" hidden="1" x14ac:dyDescent="0.15">
      <c r="B6060" s="81">
        <v>136144</v>
      </c>
      <c r="C6060" s="82" t="s">
        <v>1742</v>
      </c>
      <c r="D6060" s="83">
        <v>43769</v>
      </c>
      <c r="E6060" s="82" t="s">
        <v>2871</v>
      </c>
      <c r="F6060" s="84">
        <v>0</v>
      </c>
      <c r="G6060" s="84"/>
      <c r="H6060" s="18">
        <f t="shared" si="95"/>
        <v>0</v>
      </c>
    </row>
    <row r="6061" spans="2:8" s="13" customFormat="1" hidden="1" x14ac:dyDescent="0.15">
      <c r="B6061" s="81">
        <v>136145</v>
      </c>
      <c r="C6061" s="82" t="s">
        <v>1743</v>
      </c>
      <c r="D6061" s="83">
        <v>43769</v>
      </c>
      <c r="E6061" s="82" t="s">
        <v>2871</v>
      </c>
      <c r="F6061" s="84">
        <v>0</v>
      </c>
      <c r="G6061" s="84"/>
      <c r="H6061" s="18">
        <f t="shared" si="95"/>
        <v>0</v>
      </c>
    </row>
    <row r="6062" spans="2:8" s="13" customFormat="1" hidden="1" x14ac:dyDescent="0.15">
      <c r="B6062" s="81">
        <v>136146</v>
      </c>
      <c r="C6062" s="82" t="s">
        <v>1744</v>
      </c>
      <c r="D6062" s="83">
        <v>43769</v>
      </c>
      <c r="E6062" s="82" t="s">
        <v>2871</v>
      </c>
      <c r="F6062" s="84">
        <v>0</v>
      </c>
      <c r="G6062" s="84"/>
      <c r="H6062" s="18">
        <f t="shared" si="95"/>
        <v>0</v>
      </c>
    </row>
    <row r="6063" spans="2:8" s="13" customFormat="1" hidden="1" x14ac:dyDescent="0.15">
      <c r="B6063" s="81">
        <v>136147</v>
      </c>
      <c r="C6063" s="82" t="s">
        <v>1745</v>
      </c>
      <c r="D6063" s="83">
        <v>43769</v>
      </c>
      <c r="E6063" s="82" t="s">
        <v>2871</v>
      </c>
      <c r="F6063" s="84">
        <v>6333000</v>
      </c>
      <c r="G6063" s="84"/>
      <c r="H6063" s="18">
        <f t="shared" si="95"/>
        <v>6333000</v>
      </c>
    </row>
    <row r="6064" spans="2:8" s="13" customFormat="1" hidden="1" x14ac:dyDescent="0.15">
      <c r="B6064" s="81">
        <v>136148</v>
      </c>
      <c r="C6064" s="82" t="s">
        <v>1746</v>
      </c>
      <c r="D6064" s="83">
        <v>43769</v>
      </c>
      <c r="E6064" s="82" t="s">
        <v>2871</v>
      </c>
      <c r="F6064" s="84">
        <v>0</v>
      </c>
      <c r="G6064" s="84"/>
      <c r="H6064" s="18">
        <f t="shared" si="95"/>
        <v>0</v>
      </c>
    </row>
    <row r="6065" spans="2:8" s="13" customFormat="1" hidden="1" x14ac:dyDescent="0.15">
      <c r="B6065" s="81">
        <v>136149</v>
      </c>
      <c r="C6065" s="82" t="s">
        <v>1747</v>
      </c>
      <c r="D6065" s="83">
        <v>43769</v>
      </c>
      <c r="E6065" s="82" t="s">
        <v>2871</v>
      </c>
      <c r="F6065" s="84">
        <v>0</v>
      </c>
      <c r="G6065" s="84"/>
      <c r="H6065" s="18">
        <f t="shared" si="95"/>
        <v>0</v>
      </c>
    </row>
    <row r="6066" spans="2:8" s="13" customFormat="1" hidden="1" x14ac:dyDescent="0.15">
      <c r="B6066" s="81">
        <v>136150</v>
      </c>
      <c r="C6066" s="82" t="s">
        <v>1748</v>
      </c>
      <c r="D6066" s="83">
        <v>43769</v>
      </c>
      <c r="E6066" s="82" t="s">
        <v>2871</v>
      </c>
      <c r="F6066" s="84">
        <v>0</v>
      </c>
      <c r="G6066" s="84"/>
      <c r="H6066" s="18">
        <f t="shared" si="95"/>
        <v>0</v>
      </c>
    </row>
    <row r="6067" spans="2:8" s="13" customFormat="1" hidden="1" x14ac:dyDescent="0.15">
      <c r="B6067" s="81">
        <v>136151</v>
      </c>
      <c r="C6067" s="82" t="s">
        <v>1749</v>
      </c>
      <c r="D6067" s="83">
        <v>43769</v>
      </c>
      <c r="E6067" s="82" t="s">
        <v>2871</v>
      </c>
      <c r="F6067" s="84">
        <v>0</v>
      </c>
      <c r="G6067" s="84"/>
      <c r="H6067" s="18">
        <f t="shared" si="95"/>
        <v>0</v>
      </c>
    </row>
    <row r="6068" spans="2:8" s="13" customFormat="1" hidden="1" x14ac:dyDescent="0.15">
      <c r="B6068" s="81">
        <v>136152</v>
      </c>
      <c r="C6068" s="82" t="s">
        <v>1750</v>
      </c>
      <c r="D6068" s="83">
        <v>43769</v>
      </c>
      <c r="E6068" s="82" t="s">
        <v>2871</v>
      </c>
      <c r="F6068" s="84">
        <v>0</v>
      </c>
      <c r="G6068" s="84"/>
      <c r="H6068" s="18">
        <f t="shared" si="95"/>
        <v>0</v>
      </c>
    </row>
    <row r="6069" spans="2:8" s="13" customFormat="1" hidden="1" x14ac:dyDescent="0.15">
      <c r="B6069" s="81">
        <v>136153</v>
      </c>
      <c r="C6069" s="82" t="s">
        <v>1751</v>
      </c>
      <c r="D6069" s="83">
        <v>43769</v>
      </c>
      <c r="E6069" s="82" t="s">
        <v>2871</v>
      </c>
      <c r="F6069" s="84">
        <v>0</v>
      </c>
      <c r="G6069" s="84"/>
      <c r="H6069" s="18">
        <f t="shared" si="95"/>
        <v>0</v>
      </c>
    </row>
    <row r="6070" spans="2:8" s="13" customFormat="1" hidden="1" x14ac:dyDescent="0.15">
      <c r="B6070" s="81">
        <v>136154</v>
      </c>
      <c r="C6070" s="82" t="s">
        <v>1752</v>
      </c>
      <c r="D6070" s="83">
        <v>43769</v>
      </c>
      <c r="E6070" s="82" t="s">
        <v>2871</v>
      </c>
      <c r="F6070" s="84">
        <v>0</v>
      </c>
      <c r="G6070" s="84"/>
      <c r="H6070" s="18">
        <f t="shared" si="95"/>
        <v>0</v>
      </c>
    </row>
    <row r="6071" spans="2:8" s="13" customFormat="1" hidden="1" x14ac:dyDescent="0.15">
      <c r="B6071" s="81">
        <v>136155</v>
      </c>
      <c r="C6071" s="82" t="s">
        <v>1753</v>
      </c>
      <c r="D6071" s="83">
        <v>43769</v>
      </c>
      <c r="E6071" s="82" t="s">
        <v>2871</v>
      </c>
      <c r="F6071" s="84">
        <v>0</v>
      </c>
      <c r="G6071" s="84"/>
      <c r="H6071" s="18">
        <f t="shared" si="95"/>
        <v>0</v>
      </c>
    </row>
    <row r="6072" spans="2:8" s="13" customFormat="1" hidden="1" x14ac:dyDescent="0.15">
      <c r="B6072" s="81">
        <v>136156</v>
      </c>
      <c r="C6072" s="82" t="s">
        <v>1754</v>
      </c>
      <c r="D6072" s="83">
        <v>43769</v>
      </c>
      <c r="E6072" s="82" t="s">
        <v>2871</v>
      </c>
      <c r="F6072" s="84">
        <v>0</v>
      </c>
      <c r="G6072" s="84"/>
      <c r="H6072" s="18">
        <f t="shared" si="95"/>
        <v>0</v>
      </c>
    </row>
    <row r="6073" spans="2:8" s="13" customFormat="1" hidden="1" x14ac:dyDescent="0.15">
      <c r="B6073" s="81">
        <v>136157</v>
      </c>
      <c r="C6073" s="82" t="s">
        <v>1755</v>
      </c>
      <c r="D6073" s="83">
        <v>43769</v>
      </c>
      <c r="E6073" s="82" t="s">
        <v>2871</v>
      </c>
      <c r="F6073" s="84">
        <v>0</v>
      </c>
      <c r="G6073" s="84"/>
      <c r="H6073" s="18">
        <f t="shared" si="95"/>
        <v>0</v>
      </c>
    </row>
    <row r="6074" spans="2:8" s="13" customFormat="1" hidden="1" x14ac:dyDescent="0.15">
      <c r="B6074" s="81">
        <v>136158</v>
      </c>
      <c r="C6074" s="82" t="s">
        <v>1756</v>
      </c>
      <c r="D6074" s="83">
        <v>43769</v>
      </c>
      <c r="E6074" s="82" t="s">
        <v>2871</v>
      </c>
      <c r="F6074" s="84">
        <v>0</v>
      </c>
      <c r="G6074" s="84"/>
      <c r="H6074" s="18">
        <f t="shared" si="95"/>
        <v>0</v>
      </c>
    </row>
    <row r="6075" spans="2:8" s="13" customFormat="1" hidden="1" x14ac:dyDescent="0.15">
      <c r="B6075" s="81">
        <v>136159</v>
      </c>
      <c r="C6075" s="82" t="s">
        <v>1757</v>
      </c>
      <c r="D6075" s="83">
        <v>43769</v>
      </c>
      <c r="E6075" s="82" t="s">
        <v>2871</v>
      </c>
      <c r="F6075" s="84">
        <v>16.25</v>
      </c>
      <c r="G6075" s="84"/>
      <c r="H6075" s="18">
        <f t="shared" si="95"/>
        <v>16.25</v>
      </c>
    </row>
    <row r="6076" spans="2:8" s="13" customFormat="1" hidden="1" x14ac:dyDescent="0.15">
      <c r="B6076" s="81">
        <v>136160</v>
      </c>
      <c r="C6076" s="82" t="s">
        <v>1758</v>
      </c>
      <c r="D6076" s="83">
        <v>43769</v>
      </c>
      <c r="E6076" s="82" t="s">
        <v>2871</v>
      </c>
      <c r="F6076" s="84">
        <v>35</v>
      </c>
      <c r="G6076" s="84"/>
      <c r="H6076" s="18">
        <f t="shared" si="95"/>
        <v>35</v>
      </c>
    </row>
    <row r="6077" spans="2:8" s="13" customFormat="1" hidden="1" x14ac:dyDescent="0.15">
      <c r="B6077" s="81">
        <v>136161</v>
      </c>
      <c r="C6077" s="82" t="s">
        <v>1759</v>
      </c>
      <c r="D6077" s="83">
        <v>43769</v>
      </c>
      <c r="E6077" s="82" t="s">
        <v>2871</v>
      </c>
      <c r="F6077" s="84">
        <v>4800000</v>
      </c>
      <c r="G6077" s="84"/>
      <c r="H6077" s="18">
        <f t="shared" si="95"/>
        <v>4800000</v>
      </c>
    </row>
    <row r="6078" spans="2:8" s="13" customFormat="1" hidden="1" x14ac:dyDescent="0.15">
      <c r="B6078" s="81">
        <v>136162</v>
      </c>
      <c r="C6078" s="82" t="s">
        <v>1760</v>
      </c>
      <c r="D6078" s="83">
        <v>43769</v>
      </c>
      <c r="E6078" s="82" t="s">
        <v>2871</v>
      </c>
      <c r="F6078" s="84">
        <v>0</v>
      </c>
      <c r="G6078" s="84"/>
      <c r="H6078" s="18">
        <f t="shared" si="95"/>
        <v>0</v>
      </c>
    </row>
    <row r="6079" spans="2:8" s="13" customFormat="1" hidden="1" x14ac:dyDescent="0.15">
      <c r="B6079" s="81">
        <v>136163</v>
      </c>
      <c r="C6079" s="82" t="s">
        <v>1761</v>
      </c>
      <c r="D6079" s="83">
        <v>43769</v>
      </c>
      <c r="E6079" s="82" t="s">
        <v>2871</v>
      </c>
      <c r="F6079" s="84">
        <v>0</v>
      </c>
      <c r="G6079" s="84"/>
      <c r="H6079" s="18">
        <f t="shared" si="95"/>
        <v>0</v>
      </c>
    </row>
    <row r="6080" spans="2:8" s="13" customFormat="1" hidden="1" x14ac:dyDescent="0.15">
      <c r="B6080" s="81">
        <v>136164</v>
      </c>
      <c r="C6080" s="82" t="s">
        <v>1762</v>
      </c>
      <c r="D6080" s="83">
        <v>43769</v>
      </c>
      <c r="E6080" s="82" t="s">
        <v>2871</v>
      </c>
      <c r="F6080" s="84">
        <v>3264000</v>
      </c>
      <c r="G6080" s="84"/>
      <c r="H6080" s="18">
        <f t="shared" si="95"/>
        <v>3264000</v>
      </c>
    </row>
    <row r="6081" spans="2:8" s="13" customFormat="1" hidden="1" x14ac:dyDescent="0.15">
      <c r="B6081" s="81">
        <v>136165</v>
      </c>
      <c r="C6081" s="82" t="s">
        <v>1763</v>
      </c>
      <c r="D6081" s="83">
        <v>43769</v>
      </c>
      <c r="E6081" s="82" t="s">
        <v>2871</v>
      </c>
      <c r="F6081" s="84">
        <v>0</v>
      </c>
      <c r="G6081" s="84"/>
      <c r="H6081" s="18">
        <f t="shared" si="95"/>
        <v>0</v>
      </c>
    </row>
    <row r="6082" spans="2:8" s="13" customFormat="1" hidden="1" x14ac:dyDescent="0.15">
      <c r="B6082" s="81">
        <v>136166</v>
      </c>
      <c r="C6082" s="82" t="s">
        <v>1764</v>
      </c>
      <c r="D6082" s="83">
        <v>43769</v>
      </c>
      <c r="E6082" s="82" t="s">
        <v>2871</v>
      </c>
      <c r="F6082" s="84">
        <v>10676000</v>
      </c>
      <c r="G6082" s="84"/>
      <c r="H6082" s="18">
        <f t="shared" si="95"/>
        <v>10676000</v>
      </c>
    </row>
    <row r="6083" spans="2:8" s="13" customFormat="1" hidden="1" x14ac:dyDescent="0.15">
      <c r="B6083" s="81">
        <v>136167</v>
      </c>
      <c r="C6083" s="82" t="s">
        <v>1765</v>
      </c>
      <c r="D6083" s="83">
        <v>43769</v>
      </c>
      <c r="E6083" s="82" t="s">
        <v>2871</v>
      </c>
      <c r="F6083" s="84">
        <v>0</v>
      </c>
      <c r="G6083" s="84"/>
      <c r="H6083" s="18">
        <f t="shared" si="95"/>
        <v>0</v>
      </c>
    </row>
    <row r="6084" spans="2:8" s="13" customFormat="1" hidden="1" x14ac:dyDescent="0.15">
      <c r="B6084" s="81">
        <v>136168</v>
      </c>
      <c r="C6084" s="82" t="s">
        <v>1766</v>
      </c>
      <c r="D6084" s="83">
        <v>43769</v>
      </c>
      <c r="E6084" s="82" t="s">
        <v>2871</v>
      </c>
      <c r="F6084" s="84">
        <v>0</v>
      </c>
      <c r="G6084" s="84"/>
      <c r="H6084" s="18">
        <f t="shared" si="95"/>
        <v>0</v>
      </c>
    </row>
    <row r="6085" spans="2:8" s="13" customFormat="1" hidden="1" x14ac:dyDescent="0.15">
      <c r="B6085" s="81">
        <v>136169</v>
      </c>
      <c r="C6085" s="82" t="s">
        <v>1767</v>
      </c>
      <c r="D6085" s="83">
        <v>43769</v>
      </c>
      <c r="E6085" s="82" t="s">
        <v>2871</v>
      </c>
      <c r="F6085" s="84">
        <v>0</v>
      </c>
      <c r="G6085" s="84"/>
      <c r="H6085" s="18">
        <f t="shared" si="95"/>
        <v>0</v>
      </c>
    </row>
    <row r="6086" spans="2:8" s="13" customFormat="1" hidden="1" x14ac:dyDescent="0.15">
      <c r="B6086" s="81">
        <v>136170</v>
      </c>
      <c r="C6086" s="82" t="s">
        <v>1768</v>
      </c>
      <c r="D6086" s="83">
        <v>43769</v>
      </c>
      <c r="E6086" s="82" t="s">
        <v>2871</v>
      </c>
      <c r="F6086" s="84">
        <v>0</v>
      </c>
      <c r="G6086" s="84"/>
      <c r="H6086" s="18">
        <f t="shared" si="95"/>
        <v>0</v>
      </c>
    </row>
    <row r="6087" spans="2:8" s="13" customFormat="1" hidden="1" x14ac:dyDescent="0.15">
      <c r="B6087" s="81">
        <v>136171</v>
      </c>
      <c r="C6087" s="82" t="s">
        <v>1769</v>
      </c>
      <c r="D6087" s="83">
        <v>43769</v>
      </c>
      <c r="E6087" s="82" t="s">
        <v>2871</v>
      </c>
      <c r="F6087" s="84">
        <v>0</v>
      </c>
      <c r="G6087" s="84"/>
      <c r="H6087" s="18">
        <f t="shared" si="95"/>
        <v>0</v>
      </c>
    </row>
    <row r="6088" spans="2:8" s="13" customFormat="1" hidden="1" x14ac:dyDescent="0.15">
      <c r="B6088" s="81">
        <v>136172</v>
      </c>
      <c r="C6088" s="82" t="s">
        <v>1770</v>
      </c>
      <c r="D6088" s="83">
        <v>43769</v>
      </c>
      <c r="E6088" s="82" t="s">
        <v>2871</v>
      </c>
      <c r="F6088" s="84">
        <v>0</v>
      </c>
      <c r="G6088" s="84"/>
      <c r="H6088" s="18">
        <f t="shared" si="95"/>
        <v>0</v>
      </c>
    </row>
    <row r="6089" spans="2:8" s="13" customFormat="1" hidden="1" x14ac:dyDescent="0.15">
      <c r="B6089" s="81">
        <v>136173</v>
      </c>
      <c r="C6089" s="82" t="s">
        <v>1771</v>
      </c>
      <c r="D6089" s="83">
        <v>43769</v>
      </c>
      <c r="E6089" s="82" t="s">
        <v>2871</v>
      </c>
      <c r="F6089" s="84">
        <v>0</v>
      </c>
      <c r="G6089" s="84"/>
      <c r="H6089" s="18">
        <f t="shared" si="95"/>
        <v>0</v>
      </c>
    </row>
    <row r="6090" spans="2:8" s="13" customFormat="1" hidden="1" x14ac:dyDescent="0.15">
      <c r="B6090" s="81">
        <v>136174</v>
      </c>
      <c r="C6090" s="82" t="s">
        <v>1772</v>
      </c>
      <c r="D6090" s="83">
        <v>43769</v>
      </c>
      <c r="E6090" s="82" t="s">
        <v>2871</v>
      </c>
      <c r="F6090" s="84">
        <v>0</v>
      </c>
      <c r="G6090" s="84"/>
      <c r="H6090" s="18">
        <f t="shared" si="95"/>
        <v>0</v>
      </c>
    </row>
    <row r="6091" spans="2:8" s="13" customFormat="1" hidden="1" x14ac:dyDescent="0.15">
      <c r="B6091" s="81">
        <v>136175</v>
      </c>
      <c r="C6091" s="82" t="s">
        <v>1773</v>
      </c>
      <c r="D6091" s="83">
        <v>43769</v>
      </c>
      <c r="E6091" s="82" t="s">
        <v>2871</v>
      </c>
      <c r="F6091" s="84">
        <v>1.25</v>
      </c>
      <c r="G6091" s="84"/>
      <c r="H6091" s="18">
        <f t="shared" si="95"/>
        <v>1.25</v>
      </c>
    </row>
    <row r="6092" spans="2:8" s="13" customFormat="1" hidden="1" x14ac:dyDescent="0.15">
      <c r="B6092" s="81">
        <v>136176</v>
      </c>
      <c r="C6092" s="82" t="s">
        <v>1774</v>
      </c>
      <c r="D6092" s="83">
        <v>43769</v>
      </c>
      <c r="E6092" s="82" t="s">
        <v>2871</v>
      </c>
      <c r="F6092" s="84">
        <v>0</v>
      </c>
      <c r="G6092" s="84"/>
      <c r="H6092" s="18">
        <f t="shared" si="95"/>
        <v>0</v>
      </c>
    </row>
    <row r="6093" spans="2:8" s="13" customFormat="1" hidden="1" x14ac:dyDescent="0.15">
      <c r="B6093" s="81">
        <v>136177</v>
      </c>
      <c r="C6093" s="82" t="s">
        <v>1775</v>
      </c>
      <c r="D6093" s="83">
        <v>43769</v>
      </c>
      <c r="E6093" s="82" t="s">
        <v>2871</v>
      </c>
      <c r="F6093" s="84">
        <v>0</v>
      </c>
      <c r="G6093" s="84"/>
      <c r="H6093" s="18">
        <f t="shared" si="95"/>
        <v>0</v>
      </c>
    </row>
    <row r="6094" spans="2:8" s="13" customFormat="1" hidden="1" x14ac:dyDescent="0.15">
      <c r="B6094" s="81">
        <v>136178</v>
      </c>
      <c r="C6094" s="82" t="s">
        <v>1776</v>
      </c>
      <c r="D6094" s="83">
        <v>43769</v>
      </c>
      <c r="E6094" s="82" t="s">
        <v>2871</v>
      </c>
      <c r="F6094" s="84">
        <v>0</v>
      </c>
      <c r="G6094" s="84"/>
      <c r="H6094" s="18">
        <f t="shared" si="95"/>
        <v>0</v>
      </c>
    </row>
    <row r="6095" spans="2:8" s="13" customFormat="1" hidden="1" x14ac:dyDescent="0.15">
      <c r="B6095" s="81">
        <v>136179</v>
      </c>
      <c r="C6095" s="82" t="s">
        <v>1777</v>
      </c>
      <c r="D6095" s="83">
        <v>43769</v>
      </c>
      <c r="E6095" s="82" t="s">
        <v>2871</v>
      </c>
      <c r="F6095" s="84">
        <v>0</v>
      </c>
      <c r="G6095" s="84"/>
      <c r="H6095" s="18">
        <f t="shared" si="95"/>
        <v>0</v>
      </c>
    </row>
    <row r="6096" spans="2:8" s="13" customFormat="1" hidden="1" x14ac:dyDescent="0.15">
      <c r="B6096" s="81">
        <v>136180</v>
      </c>
      <c r="C6096" s="82" t="s">
        <v>1778</v>
      </c>
      <c r="D6096" s="83">
        <v>43769</v>
      </c>
      <c r="E6096" s="82" t="s">
        <v>2871</v>
      </c>
      <c r="F6096" s="84">
        <v>0</v>
      </c>
      <c r="G6096" s="84"/>
      <c r="H6096" s="18">
        <f t="shared" si="95"/>
        <v>0</v>
      </c>
    </row>
    <row r="6097" spans="2:8" s="13" customFormat="1" hidden="1" x14ac:dyDescent="0.15">
      <c r="B6097" s="81">
        <v>136181</v>
      </c>
      <c r="C6097" s="82" t="s">
        <v>1779</v>
      </c>
      <c r="D6097" s="83">
        <v>43769</v>
      </c>
      <c r="E6097" s="82" t="s">
        <v>2871</v>
      </c>
      <c r="F6097" s="84">
        <v>0</v>
      </c>
      <c r="G6097" s="84"/>
      <c r="H6097" s="18">
        <f t="shared" si="95"/>
        <v>0</v>
      </c>
    </row>
    <row r="6098" spans="2:8" s="13" customFormat="1" hidden="1" x14ac:dyDescent="0.15">
      <c r="B6098" s="81">
        <v>136182</v>
      </c>
      <c r="C6098" s="82" t="s">
        <v>1780</v>
      </c>
      <c r="D6098" s="83">
        <v>43769</v>
      </c>
      <c r="E6098" s="82" t="s">
        <v>2871</v>
      </c>
      <c r="F6098" s="84">
        <v>0</v>
      </c>
      <c r="G6098" s="84"/>
      <c r="H6098" s="18">
        <f t="shared" si="95"/>
        <v>0</v>
      </c>
    </row>
    <row r="6099" spans="2:8" s="13" customFormat="1" hidden="1" x14ac:dyDescent="0.15">
      <c r="B6099" s="81">
        <v>136183</v>
      </c>
      <c r="C6099" s="82" t="s">
        <v>1781</v>
      </c>
      <c r="D6099" s="83">
        <v>43769</v>
      </c>
      <c r="E6099" s="82" t="s">
        <v>2871</v>
      </c>
      <c r="F6099" s="84">
        <v>0</v>
      </c>
      <c r="G6099" s="84"/>
      <c r="H6099" s="18">
        <f t="shared" si="95"/>
        <v>0</v>
      </c>
    </row>
    <row r="6100" spans="2:8" s="13" customFormat="1" hidden="1" x14ac:dyDescent="0.15">
      <c r="B6100" s="81">
        <v>136184</v>
      </c>
      <c r="C6100" s="82" t="s">
        <v>1782</v>
      </c>
      <c r="D6100" s="83">
        <v>43769</v>
      </c>
      <c r="E6100" s="82" t="s">
        <v>2871</v>
      </c>
      <c r="F6100" s="84">
        <v>0</v>
      </c>
      <c r="G6100" s="84"/>
      <c r="H6100" s="18">
        <f t="shared" si="95"/>
        <v>0</v>
      </c>
    </row>
    <row r="6101" spans="2:8" s="13" customFormat="1" hidden="1" x14ac:dyDescent="0.15">
      <c r="B6101" s="81">
        <v>136185</v>
      </c>
      <c r="C6101" s="82" t="s">
        <v>1783</v>
      </c>
      <c r="D6101" s="83">
        <v>43769</v>
      </c>
      <c r="E6101" s="82" t="s">
        <v>2871</v>
      </c>
      <c r="F6101" s="84">
        <v>0</v>
      </c>
      <c r="G6101" s="84"/>
      <c r="H6101" s="18">
        <f t="shared" si="95"/>
        <v>0</v>
      </c>
    </row>
    <row r="6102" spans="2:8" s="13" customFormat="1" hidden="1" x14ac:dyDescent="0.15">
      <c r="B6102" s="81">
        <v>136186</v>
      </c>
      <c r="C6102" s="82" t="s">
        <v>1784</v>
      </c>
      <c r="D6102" s="83">
        <v>43769</v>
      </c>
      <c r="E6102" s="82" t="s">
        <v>2871</v>
      </c>
      <c r="F6102" s="84">
        <v>170</v>
      </c>
      <c r="G6102" s="84"/>
      <c r="H6102" s="18">
        <f t="shared" si="95"/>
        <v>170</v>
      </c>
    </row>
    <row r="6103" spans="2:8" s="13" customFormat="1" hidden="1" x14ac:dyDescent="0.15">
      <c r="B6103" s="81">
        <v>136187</v>
      </c>
      <c r="C6103" s="82" t="s">
        <v>1785</v>
      </c>
      <c r="D6103" s="83">
        <v>43769</v>
      </c>
      <c r="E6103" s="82" t="s">
        <v>2871</v>
      </c>
      <c r="F6103" s="84">
        <v>5000000</v>
      </c>
      <c r="G6103" s="84"/>
      <c r="H6103" s="18">
        <f t="shared" si="95"/>
        <v>5000000</v>
      </c>
    </row>
    <row r="6104" spans="2:8" s="13" customFormat="1" hidden="1" x14ac:dyDescent="0.15">
      <c r="B6104" s="81">
        <v>136188</v>
      </c>
      <c r="C6104" s="82" t="s">
        <v>1786</v>
      </c>
      <c r="D6104" s="83">
        <v>43769</v>
      </c>
      <c r="E6104" s="82" t="s">
        <v>2871</v>
      </c>
      <c r="F6104" s="84">
        <v>0</v>
      </c>
      <c r="G6104" s="84"/>
      <c r="H6104" s="18">
        <f t="shared" si="95"/>
        <v>0</v>
      </c>
    </row>
    <row r="6105" spans="2:8" s="13" customFormat="1" hidden="1" x14ac:dyDescent="0.15">
      <c r="B6105" s="81">
        <v>136189</v>
      </c>
      <c r="C6105" s="82" t="s">
        <v>1787</v>
      </c>
      <c r="D6105" s="83">
        <v>43769</v>
      </c>
      <c r="E6105" s="82" t="s">
        <v>2871</v>
      </c>
      <c r="F6105" s="84">
        <v>0</v>
      </c>
      <c r="G6105" s="84"/>
      <c r="H6105" s="18">
        <f t="shared" si="95"/>
        <v>0</v>
      </c>
    </row>
    <row r="6106" spans="2:8" s="13" customFormat="1" hidden="1" x14ac:dyDescent="0.15">
      <c r="B6106" s="81">
        <v>136190</v>
      </c>
      <c r="C6106" s="82" t="s">
        <v>1788</v>
      </c>
      <c r="D6106" s="83">
        <v>43769</v>
      </c>
      <c r="E6106" s="82" t="s">
        <v>2871</v>
      </c>
      <c r="F6106" s="84">
        <v>1205300</v>
      </c>
      <c r="G6106" s="84"/>
      <c r="H6106" s="18">
        <f t="shared" si="95"/>
        <v>1205300</v>
      </c>
    </row>
    <row r="6107" spans="2:8" s="13" customFormat="1" hidden="1" x14ac:dyDescent="0.15">
      <c r="B6107" s="81">
        <v>136191</v>
      </c>
      <c r="C6107" s="82" t="s">
        <v>1789</v>
      </c>
      <c r="D6107" s="83">
        <v>43769</v>
      </c>
      <c r="E6107" s="82" t="s">
        <v>2871</v>
      </c>
      <c r="F6107" s="84">
        <v>0</v>
      </c>
      <c r="G6107" s="84"/>
      <c r="H6107" s="18">
        <f t="shared" si="95"/>
        <v>0</v>
      </c>
    </row>
    <row r="6108" spans="2:8" s="13" customFormat="1" hidden="1" x14ac:dyDescent="0.15">
      <c r="B6108" s="81">
        <v>136192</v>
      </c>
      <c r="C6108" s="82" t="s">
        <v>1790</v>
      </c>
      <c r="D6108" s="83">
        <v>43769</v>
      </c>
      <c r="E6108" s="82" t="s">
        <v>2871</v>
      </c>
      <c r="F6108" s="84">
        <v>3434000</v>
      </c>
      <c r="G6108" s="84"/>
      <c r="H6108" s="18">
        <f t="shared" si="95"/>
        <v>3434000</v>
      </c>
    </row>
    <row r="6109" spans="2:8" s="13" customFormat="1" hidden="1" x14ac:dyDescent="0.15">
      <c r="B6109" s="81">
        <v>136193</v>
      </c>
      <c r="C6109" s="82" t="s">
        <v>1791</v>
      </c>
      <c r="D6109" s="83">
        <v>43769</v>
      </c>
      <c r="E6109" s="82" t="s">
        <v>2871</v>
      </c>
      <c r="F6109" s="84">
        <v>6528000</v>
      </c>
      <c r="G6109" s="84"/>
      <c r="H6109" s="18">
        <f t="shared" si="95"/>
        <v>6528000</v>
      </c>
    </row>
    <row r="6110" spans="2:8" s="13" customFormat="1" hidden="1" x14ac:dyDescent="0.15">
      <c r="B6110" s="81">
        <v>136194</v>
      </c>
      <c r="C6110" s="82" t="s">
        <v>1792</v>
      </c>
      <c r="D6110" s="83">
        <v>43769</v>
      </c>
      <c r="E6110" s="82" t="s">
        <v>2871</v>
      </c>
      <c r="F6110" s="84">
        <v>3264000</v>
      </c>
      <c r="G6110" s="84"/>
      <c r="H6110" s="18">
        <f t="shared" si="95"/>
        <v>3264000</v>
      </c>
    </row>
    <row r="6111" spans="2:8" s="13" customFormat="1" hidden="1" x14ac:dyDescent="0.15">
      <c r="B6111" s="81">
        <v>136195</v>
      </c>
      <c r="C6111" s="82" t="s">
        <v>1793</v>
      </c>
      <c r="D6111" s="83">
        <v>43769</v>
      </c>
      <c r="E6111" s="82" t="s">
        <v>2871</v>
      </c>
      <c r="F6111" s="84">
        <v>6086000</v>
      </c>
      <c r="G6111" s="84"/>
      <c r="H6111" s="18">
        <f t="shared" si="95"/>
        <v>6086000</v>
      </c>
    </row>
    <row r="6112" spans="2:8" s="13" customFormat="1" hidden="1" x14ac:dyDescent="0.15">
      <c r="B6112" s="81">
        <v>136196</v>
      </c>
      <c r="C6112" s="82" t="s">
        <v>1794</v>
      </c>
      <c r="D6112" s="83">
        <v>43769</v>
      </c>
      <c r="E6112" s="82" t="s">
        <v>2871</v>
      </c>
      <c r="F6112" s="84">
        <v>12172000</v>
      </c>
      <c r="G6112" s="84"/>
      <c r="H6112" s="18">
        <f t="shared" si="95"/>
        <v>12172000</v>
      </c>
    </row>
    <row r="6113" spans="2:8" s="13" customFormat="1" hidden="1" x14ac:dyDescent="0.15">
      <c r="B6113" s="81">
        <v>136197</v>
      </c>
      <c r="C6113" s="82" t="s">
        <v>1795</v>
      </c>
      <c r="D6113" s="83">
        <v>43769</v>
      </c>
      <c r="E6113" s="82" t="s">
        <v>2871</v>
      </c>
      <c r="F6113" s="84">
        <v>500</v>
      </c>
      <c r="G6113" s="84"/>
      <c r="H6113" s="18">
        <f t="shared" si="95"/>
        <v>500</v>
      </c>
    </row>
    <row r="6114" spans="2:8" s="13" customFormat="1" hidden="1" x14ac:dyDescent="0.15">
      <c r="B6114" s="81">
        <v>136198</v>
      </c>
      <c r="C6114" s="82" t="s">
        <v>1796</v>
      </c>
      <c r="D6114" s="83">
        <v>43769</v>
      </c>
      <c r="E6114" s="82" t="s">
        <v>2871</v>
      </c>
      <c r="F6114" s="84">
        <v>0</v>
      </c>
      <c r="G6114" s="84"/>
      <c r="H6114" s="18">
        <f t="shared" ref="H6114:H6177" si="96">F6114+G6114</f>
        <v>0</v>
      </c>
    </row>
    <row r="6115" spans="2:8" s="13" customFormat="1" hidden="1" x14ac:dyDescent="0.15">
      <c r="B6115" s="81">
        <v>136199</v>
      </c>
      <c r="C6115" s="82" t="s">
        <v>1797</v>
      </c>
      <c r="D6115" s="83">
        <v>43769</v>
      </c>
      <c r="E6115" s="82" t="s">
        <v>2871</v>
      </c>
      <c r="F6115" s="84">
        <v>500</v>
      </c>
      <c r="G6115" s="84"/>
      <c r="H6115" s="18">
        <f t="shared" si="96"/>
        <v>500</v>
      </c>
    </row>
    <row r="6116" spans="2:8" s="13" customFormat="1" hidden="1" x14ac:dyDescent="0.15">
      <c r="B6116" s="81">
        <v>136200</v>
      </c>
      <c r="C6116" s="82" t="s">
        <v>1798</v>
      </c>
      <c r="D6116" s="83">
        <v>43769</v>
      </c>
      <c r="E6116" s="82" t="s">
        <v>2871</v>
      </c>
      <c r="F6116" s="84">
        <v>0</v>
      </c>
      <c r="G6116" s="84"/>
      <c r="H6116" s="18">
        <f t="shared" si="96"/>
        <v>0</v>
      </c>
    </row>
    <row r="6117" spans="2:8" s="13" customFormat="1" hidden="1" x14ac:dyDescent="0.15">
      <c r="B6117" s="81">
        <v>136201</v>
      </c>
      <c r="C6117" s="82" t="s">
        <v>1799</v>
      </c>
      <c r="D6117" s="83">
        <v>43769</v>
      </c>
      <c r="E6117" s="82" t="s">
        <v>2871</v>
      </c>
      <c r="F6117" s="84">
        <v>0</v>
      </c>
      <c r="G6117" s="84"/>
      <c r="H6117" s="18">
        <f t="shared" si="96"/>
        <v>0</v>
      </c>
    </row>
    <row r="6118" spans="2:8" s="13" customFormat="1" hidden="1" x14ac:dyDescent="0.15">
      <c r="B6118" s="81">
        <v>136202</v>
      </c>
      <c r="C6118" s="82" t="s">
        <v>1800</v>
      </c>
      <c r="D6118" s="83">
        <v>43769</v>
      </c>
      <c r="E6118" s="82" t="s">
        <v>2871</v>
      </c>
      <c r="F6118" s="84">
        <v>0</v>
      </c>
      <c r="G6118" s="84"/>
      <c r="H6118" s="18">
        <f t="shared" si="96"/>
        <v>0</v>
      </c>
    </row>
    <row r="6119" spans="2:8" s="13" customFormat="1" hidden="1" x14ac:dyDescent="0.15">
      <c r="B6119" s="81">
        <v>136203</v>
      </c>
      <c r="C6119" s="82" t="s">
        <v>1801</v>
      </c>
      <c r="D6119" s="83">
        <v>43769</v>
      </c>
      <c r="E6119" s="82" t="s">
        <v>2871</v>
      </c>
      <c r="F6119" s="84">
        <v>0</v>
      </c>
      <c r="G6119" s="84"/>
      <c r="H6119" s="18">
        <f t="shared" si="96"/>
        <v>0</v>
      </c>
    </row>
    <row r="6120" spans="2:8" s="13" customFormat="1" hidden="1" x14ac:dyDescent="0.15">
      <c r="B6120" s="81">
        <v>136204</v>
      </c>
      <c r="C6120" s="82" t="s">
        <v>1802</v>
      </c>
      <c r="D6120" s="83">
        <v>43769</v>
      </c>
      <c r="E6120" s="82" t="s">
        <v>2871</v>
      </c>
      <c r="F6120" s="84">
        <v>500</v>
      </c>
      <c r="G6120" s="84"/>
      <c r="H6120" s="18">
        <f t="shared" si="96"/>
        <v>500</v>
      </c>
    </row>
    <row r="6121" spans="2:8" s="13" customFormat="1" hidden="1" x14ac:dyDescent="0.15">
      <c r="B6121" s="81">
        <v>136205</v>
      </c>
      <c r="C6121" s="82" t="s">
        <v>1803</v>
      </c>
      <c r="D6121" s="83">
        <v>43769</v>
      </c>
      <c r="E6121" s="82" t="s">
        <v>2871</v>
      </c>
      <c r="F6121" s="84">
        <v>0</v>
      </c>
      <c r="G6121" s="84"/>
      <c r="H6121" s="18">
        <f t="shared" si="96"/>
        <v>0</v>
      </c>
    </row>
    <row r="6122" spans="2:8" s="13" customFormat="1" hidden="1" x14ac:dyDescent="0.15">
      <c r="B6122" s="81">
        <v>136206</v>
      </c>
      <c r="C6122" s="82" t="s">
        <v>1804</v>
      </c>
      <c r="D6122" s="83">
        <v>43769</v>
      </c>
      <c r="E6122" s="82" t="s">
        <v>2871</v>
      </c>
      <c r="F6122" s="84">
        <v>500</v>
      </c>
      <c r="G6122" s="84"/>
      <c r="H6122" s="18">
        <f t="shared" si="96"/>
        <v>500</v>
      </c>
    </row>
    <row r="6123" spans="2:8" s="13" customFormat="1" hidden="1" x14ac:dyDescent="0.15">
      <c r="B6123" s="81">
        <v>136207</v>
      </c>
      <c r="C6123" s="82" t="s">
        <v>1805</v>
      </c>
      <c r="D6123" s="83">
        <v>43769</v>
      </c>
      <c r="E6123" s="82" t="s">
        <v>2871</v>
      </c>
      <c r="F6123" s="84">
        <v>0</v>
      </c>
      <c r="G6123" s="84"/>
      <c r="H6123" s="18">
        <f t="shared" si="96"/>
        <v>0</v>
      </c>
    </row>
    <row r="6124" spans="2:8" s="13" customFormat="1" hidden="1" x14ac:dyDescent="0.15">
      <c r="B6124" s="81">
        <v>136208</v>
      </c>
      <c r="C6124" s="82" t="s">
        <v>1806</v>
      </c>
      <c r="D6124" s="83">
        <v>43769</v>
      </c>
      <c r="E6124" s="82" t="s">
        <v>2871</v>
      </c>
      <c r="F6124" s="84">
        <v>26897400</v>
      </c>
      <c r="G6124" s="84"/>
      <c r="H6124" s="18">
        <f t="shared" si="96"/>
        <v>26897400</v>
      </c>
    </row>
    <row r="6125" spans="2:8" s="13" customFormat="1" hidden="1" x14ac:dyDescent="0.15">
      <c r="B6125" s="81">
        <v>136209</v>
      </c>
      <c r="C6125" s="82" t="s">
        <v>1807</v>
      </c>
      <c r="D6125" s="83">
        <v>43769</v>
      </c>
      <c r="E6125" s="82" t="s">
        <v>2871</v>
      </c>
      <c r="F6125" s="84">
        <v>0</v>
      </c>
      <c r="G6125" s="84"/>
      <c r="H6125" s="18">
        <f t="shared" si="96"/>
        <v>0</v>
      </c>
    </row>
    <row r="6126" spans="2:8" s="13" customFormat="1" hidden="1" x14ac:dyDescent="0.15">
      <c r="B6126" s="81">
        <v>136210</v>
      </c>
      <c r="C6126" s="82" t="s">
        <v>1808</v>
      </c>
      <c r="D6126" s="83">
        <v>43769</v>
      </c>
      <c r="E6126" s="82" t="s">
        <v>2871</v>
      </c>
      <c r="F6126" s="84">
        <v>0</v>
      </c>
      <c r="G6126" s="84"/>
      <c r="H6126" s="18">
        <f t="shared" si="96"/>
        <v>0</v>
      </c>
    </row>
    <row r="6127" spans="2:8" s="13" customFormat="1" hidden="1" x14ac:dyDescent="0.15">
      <c r="B6127" s="81">
        <v>136211</v>
      </c>
      <c r="C6127" s="82" t="s">
        <v>1809</v>
      </c>
      <c r="D6127" s="83">
        <v>43769</v>
      </c>
      <c r="E6127" s="82" t="s">
        <v>2871</v>
      </c>
      <c r="F6127" s="84">
        <v>0</v>
      </c>
      <c r="G6127" s="84"/>
      <c r="H6127" s="18">
        <f t="shared" si="96"/>
        <v>0</v>
      </c>
    </row>
    <row r="6128" spans="2:8" s="13" customFormat="1" hidden="1" x14ac:dyDescent="0.15">
      <c r="B6128" s="81">
        <v>136212</v>
      </c>
      <c r="C6128" s="82" t="s">
        <v>1810</v>
      </c>
      <c r="D6128" s="83">
        <v>43769</v>
      </c>
      <c r="E6128" s="82" t="s">
        <v>2871</v>
      </c>
      <c r="F6128" s="84">
        <v>0</v>
      </c>
      <c r="G6128" s="84"/>
      <c r="H6128" s="18">
        <f t="shared" si="96"/>
        <v>0</v>
      </c>
    </row>
    <row r="6129" spans="2:8" s="13" customFormat="1" hidden="1" x14ac:dyDescent="0.15">
      <c r="B6129" s="81">
        <v>136213</v>
      </c>
      <c r="C6129" s="82" t="s">
        <v>1811</v>
      </c>
      <c r="D6129" s="83">
        <v>43769</v>
      </c>
      <c r="E6129" s="82" t="s">
        <v>2871</v>
      </c>
      <c r="F6129" s="84">
        <v>0</v>
      </c>
      <c r="G6129" s="84"/>
      <c r="H6129" s="18">
        <f t="shared" si="96"/>
        <v>0</v>
      </c>
    </row>
    <row r="6130" spans="2:8" s="13" customFormat="1" hidden="1" x14ac:dyDescent="0.15">
      <c r="B6130" s="81">
        <v>136214</v>
      </c>
      <c r="C6130" s="82" t="s">
        <v>1812</v>
      </c>
      <c r="D6130" s="83">
        <v>43769</v>
      </c>
      <c r="E6130" s="82" t="s">
        <v>2871</v>
      </c>
      <c r="F6130" s="84">
        <v>0</v>
      </c>
      <c r="G6130" s="84"/>
      <c r="H6130" s="18">
        <f t="shared" si="96"/>
        <v>0</v>
      </c>
    </row>
    <row r="6131" spans="2:8" s="13" customFormat="1" hidden="1" x14ac:dyDescent="0.15">
      <c r="B6131" s="81">
        <v>136215</v>
      </c>
      <c r="C6131" s="82" t="s">
        <v>1813</v>
      </c>
      <c r="D6131" s="83">
        <v>43769</v>
      </c>
      <c r="E6131" s="82" t="s">
        <v>2871</v>
      </c>
      <c r="F6131" s="84">
        <v>765</v>
      </c>
      <c r="G6131" s="84"/>
      <c r="H6131" s="18">
        <f t="shared" si="96"/>
        <v>765</v>
      </c>
    </row>
    <row r="6132" spans="2:8" s="13" customFormat="1" hidden="1" x14ac:dyDescent="0.15">
      <c r="B6132" s="81">
        <v>136216</v>
      </c>
      <c r="C6132" s="82" t="s">
        <v>1814</v>
      </c>
      <c r="D6132" s="83">
        <v>43769</v>
      </c>
      <c r="E6132" s="82" t="s">
        <v>2871</v>
      </c>
      <c r="F6132" s="84">
        <v>0</v>
      </c>
      <c r="G6132" s="84"/>
      <c r="H6132" s="18">
        <f t="shared" si="96"/>
        <v>0</v>
      </c>
    </row>
    <row r="6133" spans="2:8" s="13" customFormat="1" hidden="1" x14ac:dyDescent="0.15">
      <c r="B6133" s="81">
        <v>136217</v>
      </c>
      <c r="C6133" s="82" t="s">
        <v>1815</v>
      </c>
      <c r="D6133" s="83">
        <v>43769</v>
      </c>
      <c r="E6133" s="82" t="s">
        <v>2871</v>
      </c>
      <c r="F6133" s="84">
        <v>0</v>
      </c>
      <c r="G6133" s="84"/>
      <c r="H6133" s="18">
        <f t="shared" si="96"/>
        <v>0</v>
      </c>
    </row>
    <row r="6134" spans="2:8" s="13" customFormat="1" hidden="1" x14ac:dyDescent="0.15">
      <c r="B6134" s="81">
        <v>136218</v>
      </c>
      <c r="C6134" s="82" t="s">
        <v>1816</v>
      </c>
      <c r="D6134" s="83">
        <v>43769</v>
      </c>
      <c r="E6134" s="82" t="s">
        <v>2871</v>
      </c>
      <c r="F6134" s="84">
        <v>0</v>
      </c>
      <c r="G6134" s="84"/>
      <c r="H6134" s="18">
        <f t="shared" si="96"/>
        <v>0</v>
      </c>
    </row>
    <row r="6135" spans="2:8" s="13" customFormat="1" hidden="1" x14ac:dyDescent="0.15">
      <c r="B6135" s="81">
        <v>136219</v>
      </c>
      <c r="C6135" s="82" t="s">
        <v>1817</v>
      </c>
      <c r="D6135" s="83">
        <v>43769</v>
      </c>
      <c r="E6135" s="82" t="s">
        <v>2871</v>
      </c>
      <c r="F6135" s="84">
        <v>22500000</v>
      </c>
      <c r="G6135" s="84"/>
      <c r="H6135" s="18">
        <f t="shared" si="96"/>
        <v>22500000</v>
      </c>
    </row>
    <row r="6136" spans="2:8" s="13" customFormat="1" hidden="1" x14ac:dyDescent="0.15">
      <c r="B6136" s="81">
        <v>136220</v>
      </c>
      <c r="C6136" s="82" t="s">
        <v>1818</v>
      </c>
      <c r="D6136" s="83">
        <v>43769</v>
      </c>
      <c r="E6136" s="82" t="s">
        <v>2871</v>
      </c>
      <c r="F6136" s="84">
        <v>5440000</v>
      </c>
      <c r="G6136" s="84"/>
      <c r="H6136" s="18">
        <f t="shared" si="96"/>
        <v>5440000</v>
      </c>
    </row>
    <row r="6137" spans="2:8" s="13" customFormat="1" hidden="1" x14ac:dyDescent="0.15">
      <c r="B6137" s="81">
        <v>136221</v>
      </c>
      <c r="C6137" s="82" t="s">
        <v>1819</v>
      </c>
      <c r="D6137" s="83">
        <v>43769</v>
      </c>
      <c r="E6137" s="82" t="s">
        <v>2871</v>
      </c>
      <c r="F6137" s="84">
        <v>0</v>
      </c>
      <c r="G6137" s="84"/>
      <c r="H6137" s="18">
        <f t="shared" si="96"/>
        <v>0</v>
      </c>
    </row>
    <row r="6138" spans="2:8" s="13" customFormat="1" hidden="1" x14ac:dyDescent="0.15">
      <c r="B6138" s="81">
        <v>136222</v>
      </c>
      <c r="C6138" s="82" t="s">
        <v>1820</v>
      </c>
      <c r="D6138" s="83">
        <v>43769</v>
      </c>
      <c r="E6138" s="82" t="s">
        <v>2871</v>
      </c>
      <c r="F6138" s="84">
        <v>0</v>
      </c>
      <c r="G6138" s="84"/>
      <c r="H6138" s="18">
        <f t="shared" si="96"/>
        <v>0</v>
      </c>
    </row>
    <row r="6139" spans="2:8" s="13" customFormat="1" hidden="1" x14ac:dyDescent="0.15">
      <c r="B6139" s="81">
        <v>136223</v>
      </c>
      <c r="C6139" s="82" t="s">
        <v>1821</v>
      </c>
      <c r="D6139" s="83">
        <v>43769</v>
      </c>
      <c r="E6139" s="82" t="s">
        <v>2871</v>
      </c>
      <c r="F6139" s="84">
        <v>0</v>
      </c>
      <c r="G6139" s="84"/>
      <c r="H6139" s="18">
        <f t="shared" si="96"/>
        <v>0</v>
      </c>
    </row>
    <row r="6140" spans="2:8" s="13" customFormat="1" hidden="1" x14ac:dyDescent="0.15">
      <c r="B6140" s="81">
        <v>136224</v>
      </c>
      <c r="C6140" s="82" t="s">
        <v>1822</v>
      </c>
      <c r="D6140" s="83">
        <v>43769</v>
      </c>
      <c r="E6140" s="82" t="s">
        <v>2871</v>
      </c>
      <c r="F6140" s="84">
        <v>0</v>
      </c>
      <c r="G6140" s="84"/>
      <c r="H6140" s="18">
        <f t="shared" si="96"/>
        <v>0</v>
      </c>
    </row>
    <row r="6141" spans="2:8" s="13" customFormat="1" hidden="1" x14ac:dyDescent="0.15">
      <c r="B6141" s="81">
        <v>136225</v>
      </c>
      <c r="C6141" s="82" t="s">
        <v>1823</v>
      </c>
      <c r="D6141" s="83">
        <v>43769</v>
      </c>
      <c r="E6141" s="82" t="s">
        <v>2871</v>
      </c>
      <c r="F6141" s="84">
        <v>0</v>
      </c>
      <c r="G6141" s="84"/>
      <c r="H6141" s="18">
        <f t="shared" si="96"/>
        <v>0</v>
      </c>
    </row>
    <row r="6142" spans="2:8" s="13" customFormat="1" hidden="1" x14ac:dyDescent="0.15">
      <c r="B6142" s="81">
        <v>136226</v>
      </c>
      <c r="C6142" s="82" t="s">
        <v>1824</v>
      </c>
      <c r="D6142" s="83">
        <v>43769</v>
      </c>
      <c r="E6142" s="82" t="s">
        <v>2871</v>
      </c>
      <c r="F6142" s="84">
        <v>0</v>
      </c>
      <c r="G6142" s="84"/>
      <c r="H6142" s="18">
        <f t="shared" si="96"/>
        <v>0</v>
      </c>
    </row>
    <row r="6143" spans="2:8" s="13" customFormat="1" hidden="1" x14ac:dyDescent="0.15">
      <c r="B6143" s="81">
        <v>136227</v>
      </c>
      <c r="C6143" s="82" t="s">
        <v>1825</v>
      </c>
      <c r="D6143" s="83">
        <v>43769</v>
      </c>
      <c r="E6143" s="82" t="s">
        <v>2871</v>
      </c>
      <c r="F6143" s="84">
        <v>0</v>
      </c>
      <c r="G6143" s="84"/>
      <c r="H6143" s="18">
        <f t="shared" si="96"/>
        <v>0</v>
      </c>
    </row>
    <row r="6144" spans="2:8" s="13" customFormat="1" hidden="1" x14ac:dyDescent="0.15">
      <c r="B6144" s="81">
        <v>136228</v>
      </c>
      <c r="C6144" s="82" t="s">
        <v>1826</v>
      </c>
      <c r="D6144" s="83">
        <v>43769</v>
      </c>
      <c r="E6144" s="82" t="s">
        <v>2871</v>
      </c>
      <c r="F6144" s="84">
        <v>0</v>
      </c>
      <c r="G6144" s="84"/>
      <c r="H6144" s="18">
        <f t="shared" si="96"/>
        <v>0</v>
      </c>
    </row>
    <row r="6145" spans="2:8" s="13" customFormat="1" hidden="1" x14ac:dyDescent="0.15">
      <c r="B6145" s="81">
        <v>136229</v>
      </c>
      <c r="C6145" s="82" t="s">
        <v>1827</v>
      </c>
      <c r="D6145" s="83">
        <v>43769</v>
      </c>
      <c r="E6145" s="82" t="s">
        <v>2871</v>
      </c>
      <c r="F6145" s="84">
        <v>0</v>
      </c>
      <c r="G6145" s="84"/>
      <c r="H6145" s="18">
        <f t="shared" si="96"/>
        <v>0</v>
      </c>
    </row>
    <row r="6146" spans="2:8" s="13" customFormat="1" hidden="1" x14ac:dyDescent="0.15">
      <c r="B6146" s="81">
        <v>136230</v>
      </c>
      <c r="C6146" s="82" t="s">
        <v>1828</v>
      </c>
      <c r="D6146" s="83">
        <v>43769</v>
      </c>
      <c r="E6146" s="82" t="s">
        <v>2871</v>
      </c>
      <c r="F6146" s="84">
        <v>0</v>
      </c>
      <c r="G6146" s="84"/>
      <c r="H6146" s="18">
        <f t="shared" si="96"/>
        <v>0</v>
      </c>
    </row>
    <row r="6147" spans="2:8" s="13" customFormat="1" hidden="1" x14ac:dyDescent="0.15">
      <c r="B6147" s="81">
        <v>136231</v>
      </c>
      <c r="C6147" s="82" t="s">
        <v>1829</v>
      </c>
      <c r="D6147" s="83">
        <v>43769</v>
      </c>
      <c r="E6147" s="82" t="s">
        <v>2871</v>
      </c>
      <c r="F6147" s="84">
        <v>0</v>
      </c>
      <c r="G6147" s="84"/>
      <c r="H6147" s="18">
        <f t="shared" si="96"/>
        <v>0</v>
      </c>
    </row>
    <row r="6148" spans="2:8" s="13" customFormat="1" hidden="1" x14ac:dyDescent="0.15">
      <c r="B6148" s="81">
        <v>136232</v>
      </c>
      <c r="C6148" s="82" t="s">
        <v>1830</v>
      </c>
      <c r="D6148" s="83">
        <v>43769</v>
      </c>
      <c r="E6148" s="82" t="s">
        <v>2871</v>
      </c>
      <c r="F6148" s="84">
        <v>0</v>
      </c>
      <c r="G6148" s="84"/>
      <c r="H6148" s="18">
        <f t="shared" si="96"/>
        <v>0</v>
      </c>
    </row>
    <row r="6149" spans="2:8" s="13" customFormat="1" hidden="1" x14ac:dyDescent="0.15">
      <c r="B6149" s="81">
        <v>136233</v>
      </c>
      <c r="C6149" s="82" t="s">
        <v>1831</v>
      </c>
      <c r="D6149" s="83">
        <v>43769</v>
      </c>
      <c r="E6149" s="82" t="s">
        <v>2871</v>
      </c>
      <c r="F6149" s="84">
        <v>0</v>
      </c>
      <c r="G6149" s="84"/>
      <c r="H6149" s="18">
        <f t="shared" si="96"/>
        <v>0</v>
      </c>
    </row>
    <row r="6150" spans="2:8" s="13" customFormat="1" hidden="1" x14ac:dyDescent="0.15">
      <c r="B6150" s="81">
        <v>136234</v>
      </c>
      <c r="C6150" s="82" t="s">
        <v>1832</v>
      </c>
      <c r="D6150" s="83">
        <v>43769</v>
      </c>
      <c r="E6150" s="82" t="s">
        <v>2871</v>
      </c>
      <c r="F6150" s="84">
        <v>0</v>
      </c>
      <c r="G6150" s="84"/>
      <c r="H6150" s="18">
        <f t="shared" si="96"/>
        <v>0</v>
      </c>
    </row>
    <row r="6151" spans="2:8" s="13" customFormat="1" hidden="1" x14ac:dyDescent="0.15">
      <c r="B6151" s="81">
        <v>136235</v>
      </c>
      <c r="C6151" s="82" t="s">
        <v>1833</v>
      </c>
      <c r="D6151" s="83">
        <v>43769</v>
      </c>
      <c r="E6151" s="82" t="s">
        <v>2871</v>
      </c>
      <c r="F6151" s="84">
        <v>0</v>
      </c>
      <c r="G6151" s="84"/>
      <c r="H6151" s="18">
        <f t="shared" si="96"/>
        <v>0</v>
      </c>
    </row>
    <row r="6152" spans="2:8" s="13" customFormat="1" hidden="1" x14ac:dyDescent="0.15">
      <c r="B6152" s="81">
        <v>136236</v>
      </c>
      <c r="C6152" s="82" t="s">
        <v>1834</v>
      </c>
      <c r="D6152" s="83">
        <v>43769</v>
      </c>
      <c r="E6152" s="82" t="s">
        <v>2871</v>
      </c>
      <c r="F6152" s="84">
        <v>0</v>
      </c>
      <c r="G6152" s="84"/>
      <c r="H6152" s="18">
        <f t="shared" si="96"/>
        <v>0</v>
      </c>
    </row>
    <row r="6153" spans="2:8" s="13" customFormat="1" hidden="1" x14ac:dyDescent="0.15">
      <c r="B6153" s="81">
        <v>136237</v>
      </c>
      <c r="C6153" s="82" t="s">
        <v>1835</v>
      </c>
      <c r="D6153" s="83">
        <v>43769</v>
      </c>
      <c r="E6153" s="82" t="s">
        <v>2871</v>
      </c>
      <c r="F6153" s="84">
        <v>0</v>
      </c>
      <c r="G6153" s="84"/>
      <c r="H6153" s="18">
        <f t="shared" si="96"/>
        <v>0</v>
      </c>
    </row>
    <row r="6154" spans="2:8" s="13" customFormat="1" hidden="1" x14ac:dyDescent="0.15">
      <c r="B6154" s="81">
        <v>136238</v>
      </c>
      <c r="C6154" s="82" t="s">
        <v>1836</v>
      </c>
      <c r="D6154" s="83">
        <v>43769</v>
      </c>
      <c r="E6154" s="82" t="s">
        <v>2871</v>
      </c>
      <c r="F6154" s="84">
        <v>0</v>
      </c>
      <c r="G6154" s="84"/>
      <c r="H6154" s="18">
        <f t="shared" si="96"/>
        <v>0</v>
      </c>
    </row>
    <row r="6155" spans="2:8" s="13" customFormat="1" hidden="1" x14ac:dyDescent="0.15">
      <c r="B6155" s="81">
        <v>136239</v>
      </c>
      <c r="C6155" s="82" t="s">
        <v>2661</v>
      </c>
      <c r="D6155" s="83">
        <v>43769</v>
      </c>
      <c r="E6155" s="82" t="s">
        <v>2871</v>
      </c>
      <c r="F6155" s="84">
        <v>1.25</v>
      </c>
      <c r="G6155" s="84"/>
      <c r="H6155" s="18">
        <f t="shared" si="96"/>
        <v>1.25</v>
      </c>
    </row>
    <row r="6156" spans="2:8" s="13" customFormat="1" hidden="1" x14ac:dyDescent="0.15">
      <c r="B6156" s="81">
        <v>136240</v>
      </c>
      <c r="C6156" s="82" t="s">
        <v>2662</v>
      </c>
      <c r="D6156" s="83">
        <v>43769</v>
      </c>
      <c r="E6156" s="82" t="s">
        <v>2871</v>
      </c>
      <c r="F6156" s="84">
        <v>0</v>
      </c>
      <c r="G6156" s="84"/>
      <c r="H6156" s="18">
        <f t="shared" si="96"/>
        <v>0</v>
      </c>
    </row>
    <row r="6157" spans="2:8" s="13" customFormat="1" hidden="1" x14ac:dyDescent="0.15">
      <c r="B6157" s="81">
        <v>136241</v>
      </c>
      <c r="C6157" s="82" t="s">
        <v>2663</v>
      </c>
      <c r="D6157" s="83">
        <v>43769</v>
      </c>
      <c r="E6157" s="82" t="s">
        <v>2871</v>
      </c>
      <c r="F6157" s="84">
        <v>0</v>
      </c>
      <c r="G6157" s="84"/>
      <c r="H6157" s="18">
        <f t="shared" si="96"/>
        <v>0</v>
      </c>
    </row>
    <row r="6158" spans="2:8" s="13" customFormat="1" hidden="1" x14ac:dyDescent="0.15">
      <c r="B6158" s="81">
        <v>136242</v>
      </c>
      <c r="C6158" s="82" t="s">
        <v>2664</v>
      </c>
      <c r="D6158" s="83">
        <v>43769</v>
      </c>
      <c r="E6158" s="82" t="s">
        <v>2871</v>
      </c>
      <c r="F6158" s="84">
        <v>0</v>
      </c>
      <c r="G6158" s="84"/>
      <c r="H6158" s="18">
        <f t="shared" si="96"/>
        <v>0</v>
      </c>
    </row>
    <row r="6159" spans="2:8" s="13" customFormat="1" hidden="1" x14ac:dyDescent="0.15">
      <c r="B6159" s="81">
        <v>136243</v>
      </c>
      <c r="C6159" s="82" t="s">
        <v>2665</v>
      </c>
      <c r="D6159" s="83">
        <v>43769</v>
      </c>
      <c r="E6159" s="82" t="s">
        <v>2871</v>
      </c>
      <c r="F6159" s="84">
        <v>25000000</v>
      </c>
      <c r="G6159" s="84"/>
      <c r="H6159" s="18">
        <f t="shared" si="96"/>
        <v>25000000</v>
      </c>
    </row>
    <row r="6160" spans="2:8" s="13" customFormat="1" hidden="1" x14ac:dyDescent="0.15">
      <c r="B6160" s="81">
        <v>136244</v>
      </c>
      <c r="C6160" s="82" t="s">
        <v>2666</v>
      </c>
      <c r="D6160" s="83">
        <v>43769</v>
      </c>
      <c r="E6160" s="82" t="s">
        <v>2871</v>
      </c>
      <c r="F6160" s="84">
        <v>0</v>
      </c>
      <c r="G6160" s="84"/>
      <c r="H6160" s="18">
        <f t="shared" si="96"/>
        <v>0</v>
      </c>
    </row>
    <row r="6161" spans="2:8" s="13" customFormat="1" hidden="1" x14ac:dyDescent="0.15">
      <c r="B6161" s="81">
        <v>136245</v>
      </c>
      <c r="C6161" s="82" t="s">
        <v>2667</v>
      </c>
      <c r="D6161" s="83">
        <v>43769</v>
      </c>
      <c r="E6161" s="82" t="s">
        <v>2871</v>
      </c>
      <c r="F6161" s="84">
        <v>0</v>
      </c>
      <c r="G6161" s="84"/>
      <c r="H6161" s="18">
        <f t="shared" si="96"/>
        <v>0</v>
      </c>
    </row>
    <row r="6162" spans="2:8" s="13" customFormat="1" hidden="1" x14ac:dyDescent="0.15">
      <c r="B6162" s="81">
        <v>136246</v>
      </c>
      <c r="C6162" s="82" t="s">
        <v>2668</v>
      </c>
      <c r="D6162" s="83">
        <v>43769</v>
      </c>
      <c r="E6162" s="82" t="s">
        <v>2871</v>
      </c>
      <c r="F6162" s="84">
        <v>0</v>
      </c>
      <c r="G6162" s="84"/>
      <c r="H6162" s="18">
        <f t="shared" si="96"/>
        <v>0</v>
      </c>
    </row>
    <row r="6163" spans="2:8" s="13" customFormat="1" hidden="1" x14ac:dyDescent="0.15">
      <c r="B6163" s="81">
        <v>136247</v>
      </c>
      <c r="C6163" s="82" t="s">
        <v>2669</v>
      </c>
      <c r="D6163" s="83">
        <v>43769</v>
      </c>
      <c r="E6163" s="82" t="s">
        <v>2871</v>
      </c>
      <c r="F6163" s="84">
        <v>0</v>
      </c>
      <c r="G6163" s="84"/>
      <c r="H6163" s="18">
        <f t="shared" si="96"/>
        <v>0</v>
      </c>
    </row>
    <row r="6164" spans="2:8" s="13" customFormat="1" hidden="1" x14ac:dyDescent="0.15">
      <c r="B6164" s="81">
        <v>136248</v>
      </c>
      <c r="C6164" s="82" t="s">
        <v>2670</v>
      </c>
      <c r="D6164" s="83">
        <v>43769</v>
      </c>
      <c r="E6164" s="82" t="s">
        <v>2871</v>
      </c>
      <c r="F6164" s="84">
        <v>17000000</v>
      </c>
      <c r="G6164" s="84"/>
      <c r="H6164" s="18">
        <f t="shared" si="96"/>
        <v>17000000</v>
      </c>
    </row>
    <row r="6165" spans="2:8" s="13" customFormat="1" hidden="1" x14ac:dyDescent="0.15">
      <c r="B6165" s="81">
        <v>136249</v>
      </c>
      <c r="C6165" s="82" t="s">
        <v>2671</v>
      </c>
      <c r="D6165" s="83">
        <v>43769</v>
      </c>
      <c r="E6165" s="82" t="s">
        <v>2871</v>
      </c>
      <c r="F6165" s="84">
        <v>82500000</v>
      </c>
      <c r="G6165" s="84"/>
      <c r="H6165" s="18">
        <f t="shared" si="96"/>
        <v>82500000</v>
      </c>
    </row>
    <row r="6166" spans="2:8" s="13" customFormat="1" hidden="1" x14ac:dyDescent="0.15">
      <c r="B6166" s="81">
        <v>136250</v>
      </c>
      <c r="C6166" s="82" t="s">
        <v>2672</v>
      </c>
      <c r="D6166" s="83">
        <v>43769</v>
      </c>
      <c r="E6166" s="82" t="s">
        <v>2871</v>
      </c>
      <c r="F6166" s="84">
        <v>165000000</v>
      </c>
      <c r="G6166" s="84"/>
      <c r="H6166" s="18">
        <f t="shared" si="96"/>
        <v>165000000</v>
      </c>
    </row>
    <row r="6167" spans="2:8" s="13" customFormat="1" hidden="1" x14ac:dyDescent="0.15">
      <c r="B6167" s="81">
        <v>136251</v>
      </c>
      <c r="C6167" s="82" t="s">
        <v>2673</v>
      </c>
      <c r="D6167" s="83">
        <v>43769</v>
      </c>
      <c r="E6167" s="82" t="s">
        <v>2871</v>
      </c>
      <c r="F6167" s="84">
        <v>34600000</v>
      </c>
      <c r="G6167" s="84"/>
      <c r="H6167" s="18">
        <f t="shared" si="96"/>
        <v>34600000</v>
      </c>
    </row>
    <row r="6168" spans="2:8" s="13" customFormat="1" hidden="1" x14ac:dyDescent="0.15">
      <c r="B6168" s="81">
        <v>136252</v>
      </c>
      <c r="C6168" s="82" t="s">
        <v>2674</v>
      </c>
      <c r="D6168" s="83">
        <v>43769</v>
      </c>
      <c r="E6168" s="82" t="s">
        <v>2871</v>
      </c>
      <c r="F6168" s="84">
        <v>226900000</v>
      </c>
      <c r="G6168" s="84"/>
      <c r="H6168" s="18">
        <f t="shared" si="96"/>
        <v>226900000</v>
      </c>
    </row>
    <row r="6169" spans="2:8" s="13" customFormat="1" hidden="1" x14ac:dyDescent="0.15">
      <c r="B6169" s="81">
        <v>136253</v>
      </c>
      <c r="C6169" s="82" t="s">
        <v>2675</v>
      </c>
      <c r="D6169" s="83">
        <v>43769</v>
      </c>
      <c r="E6169" s="82" t="s">
        <v>2871</v>
      </c>
      <c r="F6169" s="84">
        <v>615000000</v>
      </c>
      <c r="G6169" s="84"/>
      <c r="H6169" s="18">
        <f t="shared" si="96"/>
        <v>615000000</v>
      </c>
    </row>
    <row r="6170" spans="2:8" s="13" customFormat="1" hidden="1" x14ac:dyDescent="0.15">
      <c r="B6170" s="81">
        <v>136254</v>
      </c>
      <c r="C6170" s="82" t="s">
        <v>2676</v>
      </c>
      <c r="D6170" s="83">
        <v>43769</v>
      </c>
      <c r="E6170" s="82" t="s">
        <v>2871</v>
      </c>
      <c r="F6170" s="84">
        <v>47812500</v>
      </c>
      <c r="G6170" s="84"/>
      <c r="H6170" s="18">
        <f t="shared" si="96"/>
        <v>47812500</v>
      </c>
    </row>
    <row r="6171" spans="2:8" s="13" customFormat="1" hidden="1" x14ac:dyDescent="0.15">
      <c r="B6171" s="81">
        <v>136255</v>
      </c>
      <c r="C6171" s="82" t="s">
        <v>2677</v>
      </c>
      <c r="D6171" s="83">
        <v>43769</v>
      </c>
      <c r="E6171" s="82" t="s">
        <v>2871</v>
      </c>
      <c r="F6171" s="84">
        <v>50000000</v>
      </c>
      <c r="G6171" s="84"/>
      <c r="H6171" s="18">
        <f t="shared" si="96"/>
        <v>50000000</v>
      </c>
    </row>
    <row r="6172" spans="2:8" s="13" customFormat="1" hidden="1" x14ac:dyDescent="0.15">
      <c r="B6172" s="81">
        <v>136256</v>
      </c>
      <c r="C6172" s="82" t="s">
        <v>2678</v>
      </c>
      <c r="D6172" s="83">
        <v>43769</v>
      </c>
      <c r="E6172" s="82" t="s">
        <v>2871</v>
      </c>
      <c r="F6172" s="84">
        <v>1375000</v>
      </c>
      <c r="G6172" s="84"/>
      <c r="H6172" s="18">
        <f t="shared" si="96"/>
        <v>1375000</v>
      </c>
    </row>
    <row r="6173" spans="2:8" s="13" customFormat="1" hidden="1" x14ac:dyDescent="0.15">
      <c r="B6173" s="81">
        <v>136257</v>
      </c>
      <c r="C6173" s="82" t="s">
        <v>2679</v>
      </c>
      <c r="D6173" s="83">
        <v>43769</v>
      </c>
      <c r="E6173" s="82" t="s">
        <v>2871</v>
      </c>
      <c r="F6173" s="84">
        <v>44625000</v>
      </c>
      <c r="G6173" s="84"/>
      <c r="H6173" s="18">
        <f t="shared" si="96"/>
        <v>44625000</v>
      </c>
    </row>
    <row r="6174" spans="2:8" s="13" customFormat="1" hidden="1" x14ac:dyDescent="0.15">
      <c r="B6174" s="81">
        <v>136258</v>
      </c>
      <c r="C6174" s="82" t="s">
        <v>2680</v>
      </c>
      <c r="D6174" s="83">
        <v>43769</v>
      </c>
      <c r="E6174" s="82" t="s">
        <v>2871</v>
      </c>
      <c r="F6174" s="84">
        <v>9900000</v>
      </c>
      <c r="G6174" s="84"/>
      <c r="H6174" s="18">
        <f t="shared" si="96"/>
        <v>9900000</v>
      </c>
    </row>
    <row r="6175" spans="2:8" s="13" customFormat="1" hidden="1" x14ac:dyDescent="0.15">
      <c r="B6175" s="81">
        <v>136259</v>
      </c>
      <c r="C6175" s="82" t="s">
        <v>2681</v>
      </c>
      <c r="D6175" s="83">
        <v>43769</v>
      </c>
      <c r="E6175" s="82" t="s">
        <v>2871</v>
      </c>
      <c r="F6175" s="84">
        <v>6875000</v>
      </c>
      <c r="G6175" s="84"/>
      <c r="H6175" s="18">
        <f t="shared" si="96"/>
        <v>6875000</v>
      </c>
    </row>
    <row r="6176" spans="2:8" s="13" customFormat="1" hidden="1" x14ac:dyDescent="0.15">
      <c r="B6176" s="81">
        <v>136260</v>
      </c>
      <c r="C6176" s="82" t="s">
        <v>2682</v>
      </c>
      <c r="D6176" s="83">
        <v>43769</v>
      </c>
      <c r="E6176" s="82" t="s">
        <v>2871</v>
      </c>
      <c r="F6176" s="84">
        <v>0</v>
      </c>
      <c r="G6176" s="84"/>
      <c r="H6176" s="18">
        <f t="shared" si="96"/>
        <v>0</v>
      </c>
    </row>
    <row r="6177" spans="2:8" s="13" customFormat="1" hidden="1" x14ac:dyDescent="0.15">
      <c r="B6177" s="81">
        <v>136261</v>
      </c>
      <c r="C6177" s="82" t="s">
        <v>2683</v>
      </c>
      <c r="D6177" s="83">
        <v>43769</v>
      </c>
      <c r="E6177" s="82" t="s">
        <v>2871</v>
      </c>
      <c r="F6177" s="84">
        <v>0</v>
      </c>
      <c r="G6177" s="84"/>
      <c r="H6177" s="18">
        <f t="shared" si="96"/>
        <v>0</v>
      </c>
    </row>
    <row r="6178" spans="2:8" s="13" customFormat="1" hidden="1" x14ac:dyDescent="0.15">
      <c r="B6178" s="81">
        <v>136262</v>
      </c>
      <c r="C6178" s="82" t="s">
        <v>2684</v>
      </c>
      <c r="D6178" s="83">
        <v>43769</v>
      </c>
      <c r="E6178" s="82" t="s">
        <v>2871</v>
      </c>
      <c r="F6178" s="84">
        <v>0</v>
      </c>
      <c r="G6178" s="84"/>
      <c r="H6178" s="18">
        <f t="shared" ref="H6178:H6241" si="97">F6178+G6178</f>
        <v>0</v>
      </c>
    </row>
    <row r="6179" spans="2:8" s="13" customFormat="1" hidden="1" x14ac:dyDescent="0.15">
      <c r="B6179" s="81">
        <v>136263</v>
      </c>
      <c r="C6179" s="82" t="s">
        <v>2685</v>
      </c>
      <c r="D6179" s="83">
        <v>43769</v>
      </c>
      <c r="E6179" s="82" t="s">
        <v>2871</v>
      </c>
      <c r="F6179" s="84">
        <v>0</v>
      </c>
      <c r="G6179" s="84"/>
      <c r="H6179" s="18">
        <f t="shared" si="97"/>
        <v>0</v>
      </c>
    </row>
    <row r="6180" spans="2:8" s="13" customFormat="1" hidden="1" x14ac:dyDescent="0.15">
      <c r="B6180" s="81">
        <v>136264</v>
      </c>
      <c r="C6180" s="82" t="s">
        <v>2686</v>
      </c>
      <c r="D6180" s="83">
        <v>43769</v>
      </c>
      <c r="E6180" s="82" t="s">
        <v>2871</v>
      </c>
      <c r="F6180" s="84">
        <v>0</v>
      </c>
      <c r="G6180" s="84"/>
      <c r="H6180" s="18">
        <f t="shared" si="97"/>
        <v>0</v>
      </c>
    </row>
    <row r="6181" spans="2:8" s="13" customFormat="1" hidden="1" x14ac:dyDescent="0.15">
      <c r="B6181" s="81">
        <v>136265</v>
      </c>
      <c r="C6181" s="82" t="s">
        <v>2687</v>
      </c>
      <c r="D6181" s="83">
        <v>43769</v>
      </c>
      <c r="E6181" s="82" t="s">
        <v>2871</v>
      </c>
      <c r="F6181" s="84">
        <v>0</v>
      </c>
      <c r="G6181" s="84"/>
      <c r="H6181" s="18">
        <f t="shared" si="97"/>
        <v>0</v>
      </c>
    </row>
    <row r="6182" spans="2:8" s="13" customFormat="1" hidden="1" x14ac:dyDescent="0.15">
      <c r="B6182" s="81">
        <v>136266</v>
      </c>
      <c r="C6182" s="82" t="s">
        <v>2688</v>
      </c>
      <c r="D6182" s="83">
        <v>43769</v>
      </c>
      <c r="E6182" s="82" t="s">
        <v>2871</v>
      </c>
      <c r="F6182" s="84">
        <v>17250000</v>
      </c>
      <c r="G6182" s="84"/>
      <c r="H6182" s="18">
        <f t="shared" si="97"/>
        <v>17250000</v>
      </c>
    </row>
    <row r="6183" spans="2:8" s="59" customFormat="1" hidden="1" x14ac:dyDescent="0.15">
      <c r="B6183" s="81">
        <v>212029</v>
      </c>
      <c r="C6183" s="82" t="s">
        <v>2658</v>
      </c>
      <c r="D6183" s="88">
        <v>43769</v>
      </c>
      <c r="E6183" s="87" t="s">
        <v>2871</v>
      </c>
      <c r="F6183" s="89"/>
      <c r="G6183" s="89">
        <v>-843997000</v>
      </c>
      <c r="H6183" s="18">
        <f t="shared" si="97"/>
        <v>-843997000</v>
      </c>
    </row>
    <row r="6184" spans="2:8" s="59" customFormat="1" hidden="1" x14ac:dyDescent="0.15">
      <c r="B6184" s="81">
        <v>142001</v>
      </c>
      <c r="C6184" s="82" t="s">
        <v>39</v>
      </c>
      <c r="D6184" s="88">
        <v>43769</v>
      </c>
      <c r="E6184" s="87" t="s">
        <v>2871</v>
      </c>
      <c r="F6184" s="89"/>
      <c r="G6184" s="89">
        <v>-133560000</v>
      </c>
      <c r="H6184" s="18">
        <f t="shared" si="97"/>
        <v>-133560000</v>
      </c>
    </row>
    <row r="6185" spans="2:8" s="59" customFormat="1" hidden="1" x14ac:dyDescent="0.15">
      <c r="B6185" s="81">
        <v>212035</v>
      </c>
      <c r="C6185" s="82" t="s">
        <v>2872</v>
      </c>
      <c r="D6185" s="88">
        <v>43769</v>
      </c>
      <c r="E6185" s="87" t="s">
        <v>2871</v>
      </c>
      <c r="F6185" s="89"/>
      <c r="G6185" s="89">
        <v>-7920000</v>
      </c>
      <c r="H6185" s="18">
        <f t="shared" si="97"/>
        <v>-7920000</v>
      </c>
    </row>
    <row r="6186" spans="2:8" s="59" customFormat="1" hidden="1" x14ac:dyDescent="0.15">
      <c r="B6186" s="81">
        <v>212036</v>
      </c>
      <c r="C6186" s="82" t="s">
        <v>2873</v>
      </c>
      <c r="D6186" s="88">
        <v>43769</v>
      </c>
      <c r="E6186" s="87" t="s">
        <v>2871</v>
      </c>
      <c r="F6186" s="89"/>
      <c r="G6186" s="89">
        <v>-5500000</v>
      </c>
      <c r="H6186" s="18">
        <f t="shared" si="97"/>
        <v>-5500000</v>
      </c>
    </row>
    <row r="6187" spans="2:8" s="59" customFormat="1" hidden="1" x14ac:dyDescent="0.15">
      <c r="B6187" s="81">
        <v>212037</v>
      </c>
      <c r="C6187" s="82" t="s">
        <v>2874</v>
      </c>
      <c r="D6187" s="88">
        <v>43769</v>
      </c>
      <c r="E6187" s="87" t="s">
        <v>2871</v>
      </c>
      <c r="F6187" s="89"/>
      <c r="G6187" s="89">
        <v>-46475000</v>
      </c>
      <c r="H6187" s="18">
        <f t="shared" si="97"/>
        <v>-46475000</v>
      </c>
    </row>
    <row r="6188" spans="2:8" s="59" customFormat="1" hidden="1" x14ac:dyDescent="0.15">
      <c r="B6188" s="81">
        <v>212038</v>
      </c>
      <c r="C6188" s="82" t="s">
        <v>2875</v>
      </c>
      <c r="D6188" s="88">
        <v>43769</v>
      </c>
      <c r="E6188" s="87" t="s">
        <v>2871</v>
      </c>
      <c r="F6188" s="89"/>
      <c r="G6188" s="89">
        <v>-217800000</v>
      </c>
      <c r="H6188" s="18">
        <f t="shared" si="97"/>
        <v>-217800000</v>
      </c>
    </row>
    <row r="6189" spans="2:8" s="59" customFormat="1" hidden="1" x14ac:dyDescent="0.15">
      <c r="B6189" s="81">
        <v>212010</v>
      </c>
      <c r="C6189" s="82" t="s">
        <v>2269</v>
      </c>
      <c r="D6189" s="88">
        <v>43769</v>
      </c>
      <c r="E6189" s="87" t="s">
        <v>2871</v>
      </c>
      <c r="F6189" s="89"/>
      <c r="G6189" s="89">
        <v>-4400000</v>
      </c>
      <c r="H6189" s="18">
        <f t="shared" si="97"/>
        <v>-4400000</v>
      </c>
    </row>
    <row r="6190" spans="2:8" s="59" customFormat="1" hidden="1" x14ac:dyDescent="0.15">
      <c r="B6190" s="81">
        <v>212032</v>
      </c>
      <c r="C6190" s="82" t="s">
        <v>2753</v>
      </c>
      <c r="D6190" s="88">
        <v>43769</v>
      </c>
      <c r="E6190" s="87" t="s">
        <v>2871</v>
      </c>
      <c r="F6190" s="89"/>
      <c r="G6190" s="89">
        <v>-30448000</v>
      </c>
      <c r="H6190" s="18">
        <f t="shared" si="97"/>
        <v>-30448000</v>
      </c>
    </row>
    <row r="6191" spans="2:8" s="59" customFormat="1" hidden="1" x14ac:dyDescent="0.15">
      <c r="B6191" s="81">
        <v>212025</v>
      </c>
      <c r="C6191" s="82" t="s">
        <v>2654</v>
      </c>
      <c r="D6191" s="88">
        <v>43769</v>
      </c>
      <c r="E6191" s="87" t="s">
        <v>2871</v>
      </c>
      <c r="F6191" s="89"/>
      <c r="G6191" s="89">
        <v>-15455000</v>
      </c>
      <c r="H6191" s="18">
        <f t="shared" si="97"/>
        <v>-15455000</v>
      </c>
    </row>
    <row r="6192" spans="2:8" s="59" customFormat="1" hidden="1" x14ac:dyDescent="0.15">
      <c r="B6192" s="81">
        <v>216002</v>
      </c>
      <c r="C6192" s="82" t="s">
        <v>102</v>
      </c>
      <c r="D6192" s="88">
        <v>43769</v>
      </c>
      <c r="E6192" s="87" t="s">
        <v>2871</v>
      </c>
      <c r="F6192" s="89"/>
      <c r="G6192" s="89">
        <v>-401585546.75</v>
      </c>
      <c r="H6192" s="18">
        <f t="shared" si="97"/>
        <v>-401585546.75</v>
      </c>
    </row>
    <row r="6193" spans="2:8" s="13" customFormat="1" hidden="1" x14ac:dyDescent="0.15">
      <c r="B6193" s="81">
        <v>512001</v>
      </c>
      <c r="C6193" s="82" t="s">
        <v>137</v>
      </c>
      <c r="D6193" s="83">
        <v>43769</v>
      </c>
      <c r="E6193" s="82" t="s">
        <v>2876</v>
      </c>
      <c r="F6193" s="84">
        <v>2411843467.25</v>
      </c>
      <c r="G6193" s="84"/>
      <c r="H6193" s="18">
        <f t="shared" si="97"/>
        <v>2411843467.25</v>
      </c>
    </row>
    <row r="6194" spans="2:8" s="13" customFormat="1" hidden="1" x14ac:dyDescent="0.15">
      <c r="B6194" s="81">
        <v>136001</v>
      </c>
      <c r="C6194" s="82" t="s">
        <v>1599</v>
      </c>
      <c r="D6194" s="83">
        <v>43769</v>
      </c>
      <c r="E6194" s="82" t="s">
        <v>2876</v>
      </c>
      <c r="F6194" s="84"/>
      <c r="G6194" s="84">
        <v>-9996000</v>
      </c>
      <c r="H6194" s="18">
        <f t="shared" si="97"/>
        <v>-9996000</v>
      </c>
    </row>
    <row r="6195" spans="2:8" s="13" customFormat="1" hidden="1" x14ac:dyDescent="0.15">
      <c r="B6195" s="81">
        <v>136003</v>
      </c>
      <c r="C6195" s="82" t="s">
        <v>1601</v>
      </c>
      <c r="D6195" s="83">
        <v>43769</v>
      </c>
      <c r="E6195" s="82" t="s">
        <v>2876</v>
      </c>
      <c r="F6195" s="84"/>
      <c r="G6195" s="84">
        <v>-2439500</v>
      </c>
      <c r="H6195" s="18">
        <f t="shared" si="97"/>
        <v>-2439500</v>
      </c>
    </row>
    <row r="6196" spans="2:8" s="13" customFormat="1" hidden="1" x14ac:dyDescent="0.15">
      <c r="B6196" s="81">
        <v>136004</v>
      </c>
      <c r="C6196" s="82" t="s">
        <v>1602</v>
      </c>
      <c r="D6196" s="83">
        <v>43769</v>
      </c>
      <c r="E6196" s="82" t="s">
        <v>2876</v>
      </c>
      <c r="F6196" s="84"/>
      <c r="G6196" s="84">
        <v>-2337500</v>
      </c>
      <c r="H6196" s="18">
        <f t="shared" si="97"/>
        <v>-2337500</v>
      </c>
    </row>
    <row r="6197" spans="2:8" s="13" customFormat="1" hidden="1" x14ac:dyDescent="0.15">
      <c r="B6197" s="81">
        <v>136005</v>
      </c>
      <c r="C6197" s="82" t="s">
        <v>1603</v>
      </c>
      <c r="D6197" s="83">
        <v>43769</v>
      </c>
      <c r="E6197" s="82" t="s">
        <v>2876</v>
      </c>
      <c r="F6197" s="84"/>
      <c r="G6197" s="84">
        <v>-10404000</v>
      </c>
      <c r="H6197" s="18">
        <f t="shared" si="97"/>
        <v>-10404000</v>
      </c>
    </row>
    <row r="6198" spans="2:8" s="13" customFormat="1" hidden="1" x14ac:dyDescent="0.15">
      <c r="B6198" s="81">
        <v>136006</v>
      </c>
      <c r="C6198" s="82" t="s">
        <v>1604</v>
      </c>
      <c r="D6198" s="83">
        <v>43769</v>
      </c>
      <c r="E6198" s="82" t="s">
        <v>2876</v>
      </c>
      <c r="F6198" s="84"/>
      <c r="G6198" s="84">
        <v>-3315000</v>
      </c>
      <c r="H6198" s="18">
        <f t="shared" si="97"/>
        <v>-3315000</v>
      </c>
    </row>
    <row r="6199" spans="2:8" s="13" customFormat="1" hidden="1" x14ac:dyDescent="0.15">
      <c r="B6199" s="81">
        <v>136009</v>
      </c>
      <c r="C6199" s="82" t="s">
        <v>1607</v>
      </c>
      <c r="D6199" s="83">
        <v>43769</v>
      </c>
      <c r="E6199" s="82" t="s">
        <v>2876</v>
      </c>
      <c r="F6199" s="84"/>
      <c r="G6199" s="84">
        <v>-14858000</v>
      </c>
      <c r="H6199" s="18">
        <f t="shared" si="97"/>
        <v>-14858000</v>
      </c>
    </row>
    <row r="6200" spans="2:8" s="13" customFormat="1" hidden="1" x14ac:dyDescent="0.15">
      <c r="B6200" s="81">
        <v>136011</v>
      </c>
      <c r="C6200" s="82" t="s">
        <v>1609</v>
      </c>
      <c r="D6200" s="83">
        <v>43769</v>
      </c>
      <c r="E6200" s="82" t="s">
        <v>2876</v>
      </c>
      <c r="F6200" s="84"/>
      <c r="G6200" s="84">
        <v>-4250000</v>
      </c>
      <c r="H6200" s="18">
        <f t="shared" si="97"/>
        <v>-4250000</v>
      </c>
    </row>
    <row r="6201" spans="2:8" s="13" customFormat="1" hidden="1" x14ac:dyDescent="0.15">
      <c r="B6201" s="81">
        <v>136012</v>
      </c>
      <c r="C6201" s="82" t="s">
        <v>1610</v>
      </c>
      <c r="D6201" s="83">
        <v>43769</v>
      </c>
      <c r="E6201" s="82" t="s">
        <v>2876</v>
      </c>
      <c r="F6201" s="84"/>
      <c r="G6201" s="84">
        <v>-4250000</v>
      </c>
      <c r="H6201" s="18">
        <f t="shared" si="97"/>
        <v>-4250000</v>
      </c>
    </row>
    <row r="6202" spans="2:8" s="13" customFormat="1" hidden="1" x14ac:dyDescent="0.15">
      <c r="B6202" s="81">
        <v>136014</v>
      </c>
      <c r="C6202" s="82" t="s">
        <v>1612</v>
      </c>
      <c r="D6202" s="83">
        <v>43769</v>
      </c>
      <c r="E6202" s="82" t="s">
        <v>2876</v>
      </c>
      <c r="F6202" s="84"/>
      <c r="G6202" s="84">
        <v>-15980000</v>
      </c>
      <c r="H6202" s="18">
        <f t="shared" si="97"/>
        <v>-15980000</v>
      </c>
    </row>
    <row r="6203" spans="2:8" s="13" customFormat="1" hidden="1" x14ac:dyDescent="0.15">
      <c r="B6203" s="81">
        <v>136016</v>
      </c>
      <c r="C6203" s="82" t="s">
        <v>1614</v>
      </c>
      <c r="D6203" s="83">
        <v>43769</v>
      </c>
      <c r="E6203" s="82" t="s">
        <v>2876</v>
      </c>
      <c r="F6203" s="84"/>
      <c r="G6203" s="84">
        <v>-5100000</v>
      </c>
      <c r="H6203" s="18">
        <f t="shared" si="97"/>
        <v>-5100000</v>
      </c>
    </row>
    <row r="6204" spans="2:8" s="13" customFormat="1" hidden="1" x14ac:dyDescent="0.15">
      <c r="B6204" s="81">
        <v>136017</v>
      </c>
      <c r="C6204" s="82" t="s">
        <v>1615</v>
      </c>
      <c r="D6204" s="83">
        <v>43769</v>
      </c>
      <c r="E6204" s="82" t="s">
        <v>2876</v>
      </c>
      <c r="F6204" s="84"/>
      <c r="G6204" s="84">
        <v>-5015000</v>
      </c>
      <c r="H6204" s="18">
        <f t="shared" si="97"/>
        <v>-5015000</v>
      </c>
    </row>
    <row r="6205" spans="2:8" s="13" customFormat="1" hidden="1" x14ac:dyDescent="0.15">
      <c r="B6205" s="81">
        <v>136018</v>
      </c>
      <c r="C6205" s="82" t="s">
        <v>1616</v>
      </c>
      <c r="D6205" s="83">
        <v>43769</v>
      </c>
      <c r="E6205" s="82" t="s">
        <v>2876</v>
      </c>
      <c r="F6205" s="84"/>
      <c r="G6205" s="84">
        <v>-150450000</v>
      </c>
      <c r="H6205" s="18">
        <f t="shared" si="97"/>
        <v>-150450000</v>
      </c>
    </row>
    <row r="6206" spans="2:8" s="13" customFormat="1" hidden="1" x14ac:dyDescent="0.15">
      <c r="B6206" s="81">
        <v>136021</v>
      </c>
      <c r="C6206" s="82" t="s">
        <v>1619</v>
      </c>
      <c r="D6206" s="83">
        <v>43769</v>
      </c>
      <c r="E6206" s="82" t="s">
        <v>2876</v>
      </c>
      <c r="F6206" s="84"/>
      <c r="G6206" s="84">
        <v>-2958000</v>
      </c>
      <c r="H6206" s="18">
        <f t="shared" si="97"/>
        <v>-2958000</v>
      </c>
    </row>
    <row r="6207" spans="2:8" s="13" customFormat="1" hidden="1" x14ac:dyDescent="0.15">
      <c r="B6207" s="81">
        <v>136022</v>
      </c>
      <c r="C6207" s="82" t="s">
        <v>1620</v>
      </c>
      <c r="D6207" s="83">
        <v>43769</v>
      </c>
      <c r="E6207" s="82" t="s">
        <v>2876</v>
      </c>
      <c r="F6207" s="84"/>
      <c r="G6207" s="84">
        <v>-3281000</v>
      </c>
      <c r="H6207" s="18">
        <f t="shared" si="97"/>
        <v>-3281000</v>
      </c>
    </row>
    <row r="6208" spans="2:8" s="13" customFormat="1" hidden="1" x14ac:dyDescent="0.15">
      <c r="B6208" s="81">
        <v>136023</v>
      </c>
      <c r="C6208" s="82" t="s">
        <v>1621</v>
      </c>
      <c r="D6208" s="83">
        <v>43769</v>
      </c>
      <c r="E6208" s="82" t="s">
        <v>2876</v>
      </c>
      <c r="F6208" s="84"/>
      <c r="G6208" s="84">
        <v>-5304000</v>
      </c>
      <c r="H6208" s="18">
        <f t="shared" si="97"/>
        <v>-5304000</v>
      </c>
    </row>
    <row r="6209" spans="2:8" s="13" customFormat="1" hidden="1" x14ac:dyDescent="0.15">
      <c r="B6209" s="81">
        <v>136024</v>
      </c>
      <c r="C6209" s="82" t="s">
        <v>1622</v>
      </c>
      <c r="D6209" s="83">
        <v>43769</v>
      </c>
      <c r="E6209" s="82" t="s">
        <v>2876</v>
      </c>
      <c r="F6209" s="84"/>
      <c r="G6209" s="84">
        <v>-4053000</v>
      </c>
      <c r="H6209" s="18">
        <f t="shared" si="97"/>
        <v>-4053000</v>
      </c>
    </row>
    <row r="6210" spans="2:8" s="13" customFormat="1" hidden="1" x14ac:dyDescent="0.15">
      <c r="B6210" s="81">
        <v>136025</v>
      </c>
      <c r="C6210" s="82" t="s">
        <v>1623</v>
      </c>
      <c r="D6210" s="83">
        <v>43769</v>
      </c>
      <c r="E6210" s="82" t="s">
        <v>2876</v>
      </c>
      <c r="F6210" s="84"/>
      <c r="G6210" s="84">
        <v>-5018100</v>
      </c>
      <c r="H6210" s="18">
        <f t="shared" si="97"/>
        <v>-5018100</v>
      </c>
    </row>
    <row r="6211" spans="2:8" s="13" customFormat="1" hidden="1" x14ac:dyDescent="0.15">
      <c r="B6211" s="81">
        <v>136027</v>
      </c>
      <c r="C6211" s="82" t="s">
        <v>1625</v>
      </c>
      <c r="D6211" s="83">
        <v>43769</v>
      </c>
      <c r="E6211" s="82" t="s">
        <v>2876</v>
      </c>
      <c r="F6211" s="84"/>
      <c r="G6211" s="84">
        <v>-7343988</v>
      </c>
      <c r="H6211" s="18">
        <f t="shared" si="97"/>
        <v>-7343988</v>
      </c>
    </row>
    <row r="6212" spans="2:8" s="13" customFormat="1" hidden="1" x14ac:dyDescent="0.15">
      <c r="B6212" s="81">
        <v>136041</v>
      </c>
      <c r="C6212" s="82" t="s">
        <v>1639</v>
      </c>
      <c r="D6212" s="83">
        <v>43769</v>
      </c>
      <c r="E6212" s="82" t="s">
        <v>2876</v>
      </c>
      <c r="F6212" s="84"/>
      <c r="G6212" s="84">
        <v>-17119000</v>
      </c>
      <c r="H6212" s="18">
        <f t="shared" si="97"/>
        <v>-17119000</v>
      </c>
    </row>
    <row r="6213" spans="2:8" s="13" customFormat="1" hidden="1" x14ac:dyDescent="0.15">
      <c r="B6213" s="81">
        <v>136042</v>
      </c>
      <c r="C6213" s="82" t="s">
        <v>1640</v>
      </c>
      <c r="D6213" s="83">
        <v>43769</v>
      </c>
      <c r="E6213" s="82" t="s">
        <v>2876</v>
      </c>
      <c r="F6213" s="84"/>
      <c r="G6213" s="84">
        <v>-1178625</v>
      </c>
      <c r="H6213" s="18">
        <f t="shared" si="97"/>
        <v>-1178625</v>
      </c>
    </row>
    <row r="6214" spans="2:8" s="13" customFormat="1" hidden="1" x14ac:dyDescent="0.15">
      <c r="B6214" s="81">
        <v>136043</v>
      </c>
      <c r="C6214" s="82" t="s">
        <v>1641</v>
      </c>
      <c r="D6214" s="83">
        <v>43769</v>
      </c>
      <c r="E6214" s="82" t="s">
        <v>2876</v>
      </c>
      <c r="F6214" s="84"/>
      <c r="G6214" s="84">
        <v>-688500</v>
      </c>
      <c r="H6214" s="18">
        <f t="shared" si="97"/>
        <v>-688500</v>
      </c>
    </row>
    <row r="6215" spans="2:8" s="13" customFormat="1" hidden="1" x14ac:dyDescent="0.15">
      <c r="B6215" s="81">
        <v>136044</v>
      </c>
      <c r="C6215" s="82" t="s">
        <v>1642</v>
      </c>
      <c r="D6215" s="83">
        <v>43769</v>
      </c>
      <c r="E6215" s="82" t="s">
        <v>2876</v>
      </c>
      <c r="F6215" s="84"/>
      <c r="G6215" s="84">
        <v>-918000</v>
      </c>
      <c r="H6215" s="18">
        <f t="shared" si="97"/>
        <v>-918000</v>
      </c>
    </row>
    <row r="6216" spans="2:8" s="13" customFormat="1" hidden="1" x14ac:dyDescent="0.15">
      <c r="B6216" s="81">
        <v>136045</v>
      </c>
      <c r="C6216" s="82" t="s">
        <v>1643</v>
      </c>
      <c r="D6216" s="83">
        <v>43769</v>
      </c>
      <c r="E6216" s="82" t="s">
        <v>2876</v>
      </c>
      <c r="F6216" s="84"/>
      <c r="G6216" s="84">
        <v>-78264375</v>
      </c>
      <c r="H6216" s="18">
        <f t="shared" si="97"/>
        <v>-78264375</v>
      </c>
    </row>
    <row r="6217" spans="2:8" s="13" customFormat="1" hidden="1" x14ac:dyDescent="0.15">
      <c r="B6217" s="81">
        <v>136046</v>
      </c>
      <c r="C6217" s="82" t="s">
        <v>1644</v>
      </c>
      <c r="D6217" s="83">
        <v>43769</v>
      </c>
      <c r="E6217" s="82" t="s">
        <v>2876</v>
      </c>
      <c r="F6217" s="84"/>
      <c r="G6217" s="84">
        <v>-4760000</v>
      </c>
      <c r="H6217" s="18">
        <f t="shared" si="97"/>
        <v>-4760000</v>
      </c>
    </row>
    <row r="6218" spans="2:8" s="13" customFormat="1" hidden="1" x14ac:dyDescent="0.15">
      <c r="B6218" s="81">
        <v>136047</v>
      </c>
      <c r="C6218" s="82" t="s">
        <v>1645</v>
      </c>
      <c r="D6218" s="83">
        <v>43769</v>
      </c>
      <c r="E6218" s="82" t="s">
        <v>2876</v>
      </c>
      <c r="F6218" s="84"/>
      <c r="G6218" s="84">
        <v>-17595000</v>
      </c>
      <c r="H6218" s="18">
        <f t="shared" si="97"/>
        <v>-17595000</v>
      </c>
    </row>
    <row r="6219" spans="2:8" s="13" customFormat="1" hidden="1" x14ac:dyDescent="0.15">
      <c r="B6219" s="81">
        <v>136048</v>
      </c>
      <c r="C6219" s="82" t="s">
        <v>1646</v>
      </c>
      <c r="D6219" s="83">
        <v>43769</v>
      </c>
      <c r="E6219" s="82" t="s">
        <v>2876</v>
      </c>
      <c r="F6219" s="84"/>
      <c r="G6219" s="84">
        <v>-2482000</v>
      </c>
      <c r="H6219" s="18">
        <f t="shared" si="97"/>
        <v>-2482000</v>
      </c>
    </row>
    <row r="6220" spans="2:8" s="13" customFormat="1" hidden="1" x14ac:dyDescent="0.15">
      <c r="B6220" s="81">
        <v>136049</v>
      </c>
      <c r="C6220" s="82" t="s">
        <v>1647</v>
      </c>
      <c r="D6220" s="83">
        <v>43769</v>
      </c>
      <c r="E6220" s="82" t="s">
        <v>2876</v>
      </c>
      <c r="F6220" s="84"/>
      <c r="G6220" s="84">
        <v>-6375000</v>
      </c>
      <c r="H6220" s="18">
        <f t="shared" si="97"/>
        <v>-6375000</v>
      </c>
    </row>
    <row r="6221" spans="2:8" s="13" customFormat="1" hidden="1" x14ac:dyDescent="0.15">
      <c r="B6221" s="81">
        <v>136050</v>
      </c>
      <c r="C6221" s="82" t="s">
        <v>1648</v>
      </c>
      <c r="D6221" s="83">
        <v>43769</v>
      </c>
      <c r="E6221" s="82" t="s">
        <v>2876</v>
      </c>
      <c r="F6221" s="84"/>
      <c r="G6221" s="84">
        <v>-45885000</v>
      </c>
      <c r="H6221" s="18">
        <f t="shared" si="97"/>
        <v>-45885000</v>
      </c>
    </row>
    <row r="6222" spans="2:8" s="13" customFormat="1" hidden="1" x14ac:dyDescent="0.15">
      <c r="B6222" s="81">
        <v>136051</v>
      </c>
      <c r="C6222" s="82" t="s">
        <v>1649</v>
      </c>
      <c r="D6222" s="83">
        <v>43769</v>
      </c>
      <c r="E6222" s="82" t="s">
        <v>2876</v>
      </c>
      <c r="F6222" s="84"/>
      <c r="G6222" s="84">
        <v>-16898000</v>
      </c>
      <c r="H6222" s="18">
        <f t="shared" si="97"/>
        <v>-16898000</v>
      </c>
    </row>
    <row r="6223" spans="2:8" s="13" customFormat="1" hidden="1" x14ac:dyDescent="0.15">
      <c r="B6223" s="81">
        <v>136052</v>
      </c>
      <c r="C6223" s="82" t="s">
        <v>1650</v>
      </c>
      <c r="D6223" s="83">
        <v>43769</v>
      </c>
      <c r="E6223" s="82" t="s">
        <v>2876</v>
      </c>
      <c r="F6223" s="84"/>
      <c r="G6223" s="84">
        <v>-1751000</v>
      </c>
      <c r="H6223" s="18">
        <f t="shared" si="97"/>
        <v>-1751000</v>
      </c>
    </row>
    <row r="6224" spans="2:8" s="13" customFormat="1" hidden="1" x14ac:dyDescent="0.15">
      <c r="B6224" s="81">
        <v>136053</v>
      </c>
      <c r="C6224" s="82" t="s">
        <v>1651</v>
      </c>
      <c r="D6224" s="83">
        <v>43769</v>
      </c>
      <c r="E6224" s="82" t="s">
        <v>2876</v>
      </c>
      <c r="F6224" s="84"/>
      <c r="G6224" s="84">
        <v>-3876000</v>
      </c>
      <c r="H6224" s="18">
        <f t="shared" si="97"/>
        <v>-3876000</v>
      </c>
    </row>
    <row r="6225" spans="2:8" s="13" customFormat="1" hidden="1" x14ac:dyDescent="0.15">
      <c r="B6225" s="81">
        <v>136054</v>
      </c>
      <c r="C6225" s="82" t="s">
        <v>1652</v>
      </c>
      <c r="D6225" s="83">
        <v>43769</v>
      </c>
      <c r="E6225" s="82" t="s">
        <v>2876</v>
      </c>
      <c r="F6225" s="84"/>
      <c r="G6225" s="84">
        <v>-1156000</v>
      </c>
      <c r="H6225" s="18">
        <f t="shared" si="97"/>
        <v>-1156000</v>
      </c>
    </row>
    <row r="6226" spans="2:8" s="13" customFormat="1" hidden="1" x14ac:dyDescent="0.15">
      <c r="B6226" s="81">
        <v>136056</v>
      </c>
      <c r="C6226" s="82" t="s">
        <v>1654</v>
      </c>
      <c r="D6226" s="83">
        <v>43769</v>
      </c>
      <c r="E6226" s="82" t="s">
        <v>2876</v>
      </c>
      <c r="F6226" s="84"/>
      <c r="G6226" s="84">
        <v>-1632000</v>
      </c>
      <c r="H6226" s="18">
        <f t="shared" si="97"/>
        <v>-1632000</v>
      </c>
    </row>
    <row r="6227" spans="2:8" s="13" customFormat="1" hidden="1" x14ac:dyDescent="0.15">
      <c r="B6227" s="81">
        <v>136058</v>
      </c>
      <c r="C6227" s="82" t="s">
        <v>1656</v>
      </c>
      <c r="D6227" s="83">
        <v>43769</v>
      </c>
      <c r="E6227" s="82" t="s">
        <v>2876</v>
      </c>
      <c r="F6227" s="84"/>
      <c r="G6227" s="84">
        <v>-59500000</v>
      </c>
      <c r="H6227" s="18">
        <f t="shared" si="97"/>
        <v>-59500000</v>
      </c>
    </row>
    <row r="6228" spans="2:8" s="13" customFormat="1" hidden="1" x14ac:dyDescent="0.15">
      <c r="B6228" s="81">
        <v>136063</v>
      </c>
      <c r="C6228" s="82" t="s">
        <v>1661</v>
      </c>
      <c r="D6228" s="83">
        <v>43769</v>
      </c>
      <c r="E6228" s="82" t="s">
        <v>2876</v>
      </c>
      <c r="F6228" s="84"/>
      <c r="G6228" s="84">
        <v>-562500</v>
      </c>
      <c r="H6228" s="18">
        <f t="shared" si="97"/>
        <v>-562500</v>
      </c>
    </row>
    <row r="6229" spans="2:8" s="13" customFormat="1" hidden="1" x14ac:dyDescent="0.15">
      <c r="B6229" s="81">
        <v>136064</v>
      </c>
      <c r="C6229" s="82" t="s">
        <v>1662</v>
      </c>
      <c r="D6229" s="83">
        <v>43769</v>
      </c>
      <c r="E6229" s="82" t="s">
        <v>2876</v>
      </c>
      <c r="F6229" s="84"/>
      <c r="G6229" s="84">
        <v>-10472000</v>
      </c>
      <c r="H6229" s="18">
        <f t="shared" si="97"/>
        <v>-10472000</v>
      </c>
    </row>
    <row r="6230" spans="2:8" s="13" customFormat="1" hidden="1" x14ac:dyDescent="0.15">
      <c r="B6230" s="81">
        <v>136065</v>
      </c>
      <c r="C6230" s="82" t="s">
        <v>1663</v>
      </c>
      <c r="D6230" s="83">
        <v>43769</v>
      </c>
      <c r="E6230" s="82" t="s">
        <v>2876</v>
      </c>
      <c r="F6230" s="84"/>
      <c r="G6230" s="84">
        <v>-38471000</v>
      </c>
      <c r="H6230" s="18">
        <f t="shared" si="97"/>
        <v>-38471000</v>
      </c>
    </row>
    <row r="6231" spans="2:8" s="13" customFormat="1" hidden="1" x14ac:dyDescent="0.15">
      <c r="B6231" s="81">
        <v>136066</v>
      </c>
      <c r="C6231" s="82" t="s">
        <v>1664</v>
      </c>
      <c r="D6231" s="83">
        <v>43769</v>
      </c>
      <c r="E6231" s="82" t="s">
        <v>2876</v>
      </c>
      <c r="F6231" s="84"/>
      <c r="G6231" s="84">
        <v>-1360000</v>
      </c>
      <c r="H6231" s="18">
        <f t="shared" si="97"/>
        <v>-1360000</v>
      </c>
    </row>
    <row r="6232" spans="2:8" s="13" customFormat="1" hidden="1" x14ac:dyDescent="0.15">
      <c r="B6232" s="81">
        <v>136070</v>
      </c>
      <c r="C6232" s="82" t="s">
        <v>1668</v>
      </c>
      <c r="D6232" s="83">
        <v>43769</v>
      </c>
      <c r="E6232" s="82" t="s">
        <v>2876</v>
      </c>
      <c r="F6232" s="84"/>
      <c r="G6232" s="84">
        <v>-1734000</v>
      </c>
      <c r="H6232" s="18">
        <f t="shared" si="97"/>
        <v>-1734000</v>
      </c>
    </row>
    <row r="6233" spans="2:8" s="13" customFormat="1" hidden="1" x14ac:dyDescent="0.15">
      <c r="B6233" s="81">
        <v>136071</v>
      </c>
      <c r="C6233" s="82" t="s">
        <v>1669</v>
      </c>
      <c r="D6233" s="83">
        <v>43769</v>
      </c>
      <c r="E6233" s="82" t="s">
        <v>2876</v>
      </c>
      <c r="F6233" s="84"/>
      <c r="G6233" s="84">
        <v>-2601000</v>
      </c>
      <c r="H6233" s="18">
        <f t="shared" si="97"/>
        <v>-2601000</v>
      </c>
    </row>
    <row r="6234" spans="2:8" s="13" customFormat="1" hidden="1" x14ac:dyDescent="0.15">
      <c r="B6234" s="81">
        <v>136075</v>
      </c>
      <c r="C6234" s="82" t="s">
        <v>1673</v>
      </c>
      <c r="D6234" s="83">
        <v>43769</v>
      </c>
      <c r="E6234" s="82" t="s">
        <v>2876</v>
      </c>
      <c r="F6234" s="84"/>
      <c r="G6234" s="84">
        <v>-2601000</v>
      </c>
      <c r="H6234" s="18">
        <f t="shared" si="97"/>
        <v>-2601000</v>
      </c>
    </row>
    <row r="6235" spans="2:8" s="13" customFormat="1" hidden="1" x14ac:dyDescent="0.15">
      <c r="B6235" s="81">
        <v>136078</v>
      </c>
      <c r="C6235" s="82" t="s">
        <v>1676</v>
      </c>
      <c r="D6235" s="83">
        <v>43769</v>
      </c>
      <c r="E6235" s="82" t="s">
        <v>2876</v>
      </c>
      <c r="F6235" s="84"/>
      <c r="G6235" s="84">
        <v>-1275000</v>
      </c>
      <c r="H6235" s="18">
        <f t="shared" si="97"/>
        <v>-1275000</v>
      </c>
    </row>
    <row r="6236" spans="2:8" s="13" customFormat="1" hidden="1" x14ac:dyDescent="0.15">
      <c r="B6236" s="81">
        <v>136079</v>
      </c>
      <c r="C6236" s="82" t="s">
        <v>1677</v>
      </c>
      <c r="D6236" s="83">
        <v>43769</v>
      </c>
      <c r="E6236" s="82" t="s">
        <v>2876</v>
      </c>
      <c r="F6236" s="84"/>
      <c r="G6236" s="84">
        <v>-66937500</v>
      </c>
      <c r="H6236" s="18">
        <f t="shared" si="97"/>
        <v>-66937500</v>
      </c>
    </row>
    <row r="6237" spans="2:8" s="13" customFormat="1" hidden="1" x14ac:dyDescent="0.15">
      <c r="B6237" s="81">
        <v>136080</v>
      </c>
      <c r="C6237" s="82" t="s">
        <v>1678</v>
      </c>
      <c r="D6237" s="83">
        <v>43769</v>
      </c>
      <c r="E6237" s="82" t="s">
        <v>2876</v>
      </c>
      <c r="F6237" s="84"/>
      <c r="G6237" s="84">
        <v>-601263</v>
      </c>
      <c r="H6237" s="18">
        <f t="shared" si="97"/>
        <v>-601263</v>
      </c>
    </row>
    <row r="6238" spans="2:8" s="13" customFormat="1" hidden="1" x14ac:dyDescent="0.15">
      <c r="B6238" s="81">
        <v>136081</v>
      </c>
      <c r="C6238" s="82" t="s">
        <v>1679</v>
      </c>
      <c r="D6238" s="83">
        <v>43769</v>
      </c>
      <c r="E6238" s="82" t="s">
        <v>2876</v>
      </c>
      <c r="F6238" s="84"/>
      <c r="G6238" s="84">
        <v>-845000</v>
      </c>
      <c r="H6238" s="18">
        <f t="shared" si="97"/>
        <v>-845000</v>
      </c>
    </row>
    <row r="6239" spans="2:8" s="13" customFormat="1" hidden="1" x14ac:dyDescent="0.15">
      <c r="B6239" s="81">
        <v>136082</v>
      </c>
      <c r="C6239" s="82" t="s">
        <v>1680</v>
      </c>
      <c r="D6239" s="83">
        <v>43769</v>
      </c>
      <c r="E6239" s="82" t="s">
        <v>2876</v>
      </c>
      <c r="F6239" s="84"/>
      <c r="G6239" s="84">
        <v>-698763</v>
      </c>
      <c r="H6239" s="18">
        <f t="shared" si="97"/>
        <v>-698763</v>
      </c>
    </row>
    <row r="6240" spans="2:8" s="13" customFormat="1" hidden="1" x14ac:dyDescent="0.15">
      <c r="B6240" s="81">
        <v>136083</v>
      </c>
      <c r="C6240" s="82" t="s">
        <v>1681</v>
      </c>
      <c r="D6240" s="83">
        <v>43769</v>
      </c>
      <c r="E6240" s="82" t="s">
        <v>2876</v>
      </c>
      <c r="F6240" s="84"/>
      <c r="G6240" s="84">
        <v>-780000</v>
      </c>
      <c r="H6240" s="18">
        <f t="shared" si="97"/>
        <v>-780000</v>
      </c>
    </row>
    <row r="6241" spans="2:8" s="13" customFormat="1" hidden="1" x14ac:dyDescent="0.15">
      <c r="B6241" s="81">
        <v>136084</v>
      </c>
      <c r="C6241" s="82" t="s">
        <v>1682</v>
      </c>
      <c r="D6241" s="83">
        <v>43769</v>
      </c>
      <c r="E6241" s="82" t="s">
        <v>2876</v>
      </c>
      <c r="F6241" s="84"/>
      <c r="G6241" s="84">
        <v>-520000</v>
      </c>
      <c r="H6241" s="18">
        <f t="shared" si="97"/>
        <v>-520000</v>
      </c>
    </row>
    <row r="6242" spans="2:8" s="13" customFormat="1" hidden="1" x14ac:dyDescent="0.15">
      <c r="B6242" s="81">
        <v>136086</v>
      </c>
      <c r="C6242" s="82" t="s">
        <v>1684</v>
      </c>
      <c r="D6242" s="83">
        <v>43769</v>
      </c>
      <c r="E6242" s="82" t="s">
        <v>2876</v>
      </c>
      <c r="F6242" s="84"/>
      <c r="G6242" s="84">
        <v>-3315000</v>
      </c>
      <c r="H6242" s="18">
        <f t="shared" ref="H6242:H6305" si="98">F6242+G6242</f>
        <v>-3315000</v>
      </c>
    </row>
    <row r="6243" spans="2:8" s="13" customFormat="1" hidden="1" x14ac:dyDescent="0.15">
      <c r="B6243" s="81">
        <v>136089</v>
      </c>
      <c r="C6243" s="82" t="s">
        <v>1687</v>
      </c>
      <c r="D6243" s="83">
        <v>43769</v>
      </c>
      <c r="E6243" s="82" t="s">
        <v>2876</v>
      </c>
      <c r="F6243" s="84"/>
      <c r="G6243" s="84">
        <v>-1326000</v>
      </c>
      <c r="H6243" s="18">
        <f t="shared" si="98"/>
        <v>-1326000</v>
      </c>
    </row>
    <row r="6244" spans="2:8" s="13" customFormat="1" hidden="1" x14ac:dyDescent="0.15">
      <c r="B6244" s="81">
        <v>136093</v>
      </c>
      <c r="C6244" s="82" t="s">
        <v>1691</v>
      </c>
      <c r="D6244" s="83">
        <v>43769</v>
      </c>
      <c r="E6244" s="82" t="s">
        <v>2876</v>
      </c>
      <c r="F6244" s="84"/>
      <c r="G6244" s="84">
        <v>-8302500</v>
      </c>
      <c r="H6244" s="18">
        <f t="shared" si="98"/>
        <v>-8302500</v>
      </c>
    </row>
    <row r="6245" spans="2:8" s="13" customFormat="1" hidden="1" x14ac:dyDescent="0.15">
      <c r="B6245" s="81">
        <v>136094</v>
      </c>
      <c r="C6245" s="82" t="s">
        <v>1692</v>
      </c>
      <c r="D6245" s="83">
        <v>43769</v>
      </c>
      <c r="E6245" s="82" t="s">
        <v>2876</v>
      </c>
      <c r="F6245" s="84"/>
      <c r="G6245" s="84">
        <v>-7875000</v>
      </c>
      <c r="H6245" s="18">
        <f t="shared" si="98"/>
        <v>-7875000</v>
      </c>
    </row>
    <row r="6246" spans="2:8" s="13" customFormat="1" hidden="1" x14ac:dyDescent="0.15">
      <c r="B6246" s="81">
        <v>136098</v>
      </c>
      <c r="C6246" s="82" t="s">
        <v>1696</v>
      </c>
      <c r="D6246" s="83">
        <v>43769</v>
      </c>
      <c r="E6246" s="82" t="s">
        <v>2876</v>
      </c>
      <c r="F6246" s="84"/>
      <c r="G6246" s="84">
        <v>-40005000</v>
      </c>
      <c r="H6246" s="18">
        <f t="shared" si="98"/>
        <v>-40005000</v>
      </c>
    </row>
    <row r="6247" spans="2:8" s="13" customFormat="1" hidden="1" x14ac:dyDescent="0.15">
      <c r="B6247" s="81">
        <v>136105</v>
      </c>
      <c r="C6247" s="82" t="s">
        <v>1703</v>
      </c>
      <c r="D6247" s="83">
        <v>43769</v>
      </c>
      <c r="E6247" s="82" t="s">
        <v>2876</v>
      </c>
      <c r="F6247" s="84"/>
      <c r="G6247" s="84">
        <v>-9562500</v>
      </c>
      <c r="H6247" s="18">
        <f t="shared" si="98"/>
        <v>-9562500</v>
      </c>
    </row>
    <row r="6248" spans="2:8" s="13" customFormat="1" hidden="1" x14ac:dyDescent="0.15">
      <c r="B6248" s="81">
        <v>136106</v>
      </c>
      <c r="C6248" s="82" t="s">
        <v>1704</v>
      </c>
      <c r="D6248" s="83">
        <v>43769</v>
      </c>
      <c r="E6248" s="82" t="s">
        <v>2876</v>
      </c>
      <c r="F6248" s="84"/>
      <c r="G6248" s="84">
        <v>-2237500</v>
      </c>
      <c r="H6248" s="18">
        <f t="shared" si="98"/>
        <v>-2237500</v>
      </c>
    </row>
    <row r="6249" spans="2:8" s="13" customFormat="1" hidden="1" x14ac:dyDescent="0.15">
      <c r="B6249" s="81">
        <v>136121</v>
      </c>
      <c r="C6249" s="82" t="s">
        <v>1719</v>
      </c>
      <c r="D6249" s="83">
        <v>43769</v>
      </c>
      <c r="E6249" s="82" t="s">
        <v>2876</v>
      </c>
      <c r="F6249" s="84"/>
      <c r="G6249" s="84">
        <v>-36475000</v>
      </c>
      <c r="H6249" s="18">
        <f t="shared" si="98"/>
        <v>-36475000</v>
      </c>
    </row>
    <row r="6250" spans="2:8" s="13" customFormat="1" hidden="1" x14ac:dyDescent="0.15">
      <c r="B6250" s="81">
        <v>136122</v>
      </c>
      <c r="C6250" s="82" t="s">
        <v>1720</v>
      </c>
      <c r="D6250" s="83">
        <v>43769</v>
      </c>
      <c r="E6250" s="82" t="s">
        <v>2876</v>
      </c>
      <c r="F6250" s="84"/>
      <c r="G6250" s="84">
        <v>-22880000</v>
      </c>
      <c r="H6250" s="18">
        <f t="shared" si="98"/>
        <v>-22880000</v>
      </c>
    </row>
    <row r="6251" spans="2:8" s="13" customFormat="1" hidden="1" x14ac:dyDescent="0.15">
      <c r="B6251" s="81">
        <v>136124</v>
      </c>
      <c r="C6251" s="82" t="s">
        <v>1722</v>
      </c>
      <c r="D6251" s="83">
        <v>43769</v>
      </c>
      <c r="E6251" s="82" t="s">
        <v>2876</v>
      </c>
      <c r="F6251" s="84"/>
      <c r="G6251" s="84">
        <v>-27820000</v>
      </c>
      <c r="H6251" s="18">
        <f t="shared" si="98"/>
        <v>-27820000</v>
      </c>
    </row>
    <row r="6252" spans="2:8" s="13" customFormat="1" hidden="1" x14ac:dyDescent="0.15">
      <c r="B6252" s="81">
        <v>136125</v>
      </c>
      <c r="C6252" s="82" t="s">
        <v>1723</v>
      </c>
      <c r="D6252" s="83">
        <v>43769</v>
      </c>
      <c r="E6252" s="82" t="s">
        <v>2876</v>
      </c>
      <c r="F6252" s="84"/>
      <c r="G6252" s="84">
        <v>-15982500</v>
      </c>
      <c r="H6252" s="18">
        <f t="shared" si="98"/>
        <v>-15982500</v>
      </c>
    </row>
    <row r="6253" spans="2:8" s="13" customFormat="1" hidden="1" x14ac:dyDescent="0.15">
      <c r="B6253" s="81">
        <v>136127</v>
      </c>
      <c r="C6253" s="82" t="s">
        <v>1725</v>
      </c>
      <c r="D6253" s="83">
        <v>43769</v>
      </c>
      <c r="E6253" s="82" t="s">
        <v>2876</v>
      </c>
      <c r="F6253" s="84"/>
      <c r="G6253" s="84">
        <v>-2985000</v>
      </c>
      <c r="H6253" s="18">
        <f t="shared" si="98"/>
        <v>-2985000</v>
      </c>
    </row>
    <row r="6254" spans="2:8" s="13" customFormat="1" hidden="1" x14ac:dyDescent="0.15">
      <c r="B6254" s="81">
        <v>136132</v>
      </c>
      <c r="C6254" s="82" t="s">
        <v>1730</v>
      </c>
      <c r="D6254" s="83">
        <v>43769</v>
      </c>
      <c r="E6254" s="82" t="s">
        <v>2876</v>
      </c>
      <c r="F6254" s="84"/>
      <c r="G6254" s="84">
        <v>-18007500</v>
      </c>
      <c r="H6254" s="18">
        <f t="shared" si="98"/>
        <v>-18007500</v>
      </c>
    </row>
    <row r="6255" spans="2:8" s="13" customFormat="1" hidden="1" x14ac:dyDescent="0.15">
      <c r="B6255" s="81">
        <v>136134</v>
      </c>
      <c r="C6255" s="82" t="s">
        <v>1732</v>
      </c>
      <c r="D6255" s="83">
        <v>43769</v>
      </c>
      <c r="E6255" s="82" t="s">
        <v>2876</v>
      </c>
      <c r="F6255" s="84"/>
      <c r="G6255" s="84">
        <v>-4900000</v>
      </c>
      <c r="H6255" s="18">
        <f t="shared" si="98"/>
        <v>-4900000</v>
      </c>
    </row>
    <row r="6256" spans="2:8" s="13" customFormat="1" hidden="1" x14ac:dyDescent="0.15">
      <c r="B6256" s="81">
        <v>136140</v>
      </c>
      <c r="C6256" s="82" t="s">
        <v>1738</v>
      </c>
      <c r="D6256" s="83">
        <v>43769</v>
      </c>
      <c r="E6256" s="82" t="s">
        <v>2876</v>
      </c>
      <c r="F6256" s="84"/>
      <c r="G6256" s="84">
        <v>-1562500</v>
      </c>
      <c r="H6256" s="18">
        <f t="shared" si="98"/>
        <v>-1562500</v>
      </c>
    </row>
    <row r="6257" spans="2:8" s="13" customFormat="1" hidden="1" x14ac:dyDescent="0.15">
      <c r="B6257" s="81">
        <v>136144</v>
      </c>
      <c r="C6257" s="82" t="s">
        <v>1742</v>
      </c>
      <c r="D6257" s="83">
        <v>43769</v>
      </c>
      <c r="E6257" s="82" t="s">
        <v>2876</v>
      </c>
      <c r="F6257" s="84"/>
      <c r="G6257" s="84">
        <v>-10552500</v>
      </c>
      <c r="H6257" s="18">
        <f t="shared" si="98"/>
        <v>-10552500</v>
      </c>
    </row>
    <row r="6258" spans="2:8" s="13" customFormat="1" hidden="1" x14ac:dyDescent="0.15">
      <c r="B6258" s="81">
        <v>136147</v>
      </c>
      <c r="C6258" s="82" t="s">
        <v>1745</v>
      </c>
      <c r="D6258" s="83">
        <v>43769</v>
      </c>
      <c r="E6258" s="82" t="s">
        <v>2876</v>
      </c>
      <c r="F6258" s="84"/>
      <c r="G6258" s="84">
        <v>-18999000</v>
      </c>
      <c r="H6258" s="18">
        <f t="shared" si="98"/>
        <v>-18999000</v>
      </c>
    </row>
    <row r="6259" spans="2:8" s="13" customFormat="1" hidden="1" x14ac:dyDescent="0.15">
      <c r="B6259" s="81">
        <v>136148</v>
      </c>
      <c r="C6259" s="82" t="s">
        <v>1746</v>
      </c>
      <c r="D6259" s="83">
        <v>43769</v>
      </c>
      <c r="E6259" s="82" t="s">
        <v>2876</v>
      </c>
      <c r="F6259" s="84"/>
      <c r="G6259" s="84">
        <v>-1300000</v>
      </c>
      <c r="H6259" s="18">
        <f t="shared" si="98"/>
        <v>-1300000</v>
      </c>
    </row>
    <row r="6260" spans="2:8" s="13" customFormat="1" hidden="1" x14ac:dyDescent="0.15">
      <c r="B6260" s="81">
        <v>136153</v>
      </c>
      <c r="C6260" s="82" t="s">
        <v>1751</v>
      </c>
      <c r="D6260" s="83">
        <v>43769</v>
      </c>
      <c r="E6260" s="82" t="s">
        <v>2876</v>
      </c>
      <c r="F6260" s="84"/>
      <c r="G6260" s="84">
        <v>-13775000</v>
      </c>
      <c r="H6260" s="18">
        <f t="shared" si="98"/>
        <v>-13775000</v>
      </c>
    </row>
    <row r="6261" spans="2:8" s="13" customFormat="1" hidden="1" x14ac:dyDescent="0.15">
      <c r="B6261" s="81">
        <v>136159</v>
      </c>
      <c r="C6261" s="82" t="s">
        <v>1757</v>
      </c>
      <c r="D6261" s="83">
        <v>43769</v>
      </c>
      <c r="E6261" s="82" t="s">
        <v>2876</v>
      </c>
      <c r="F6261" s="84"/>
      <c r="G6261" s="84">
        <v>-16.25</v>
      </c>
      <c r="H6261" s="18">
        <f t="shared" si="98"/>
        <v>-16.25</v>
      </c>
    </row>
    <row r="6262" spans="2:8" s="13" customFormat="1" hidden="1" x14ac:dyDescent="0.15">
      <c r="B6262" s="81">
        <v>136160</v>
      </c>
      <c r="C6262" s="82" t="s">
        <v>1758</v>
      </c>
      <c r="D6262" s="83">
        <v>43769</v>
      </c>
      <c r="E6262" s="82" t="s">
        <v>2876</v>
      </c>
      <c r="F6262" s="84"/>
      <c r="G6262" s="84">
        <v>-10666497</v>
      </c>
      <c r="H6262" s="18">
        <f t="shared" si="98"/>
        <v>-10666497</v>
      </c>
    </row>
    <row r="6263" spans="2:8" s="13" customFormat="1" hidden="1" x14ac:dyDescent="0.15">
      <c r="B6263" s="81">
        <v>136161</v>
      </c>
      <c r="C6263" s="82" t="s">
        <v>1759</v>
      </c>
      <c r="D6263" s="83">
        <v>43769</v>
      </c>
      <c r="E6263" s="82" t="s">
        <v>2876</v>
      </c>
      <c r="F6263" s="84"/>
      <c r="G6263" s="84">
        <v>-4800000</v>
      </c>
      <c r="H6263" s="18">
        <f t="shared" si="98"/>
        <v>-4800000</v>
      </c>
    </row>
    <row r="6264" spans="2:8" s="13" customFormat="1" hidden="1" x14ac:dyDescent="0.15">
      <c r="B6264" s="81">
        <v>136163</v>
      </c>
      <c r="C6264" s="82" t="s">
        <v>1761</v>
      </c>
      <c r="D6264" s="83">
        <v>43769</v>
      </c>
      <c r="E6264" s="82" t="s">
        <v>2876</v>
      </c>
      <c r="F6264" s="84"/>
      <c r="G6264" s="84">
        <v>-12500000</v>
      </c>
      <c r="H6264" s="18">
        <f t="shared" si="98"/>
        <v>-12500000</v>
      </c>
    </row>
    <row r="6265" spans="2:8" s="13" customFormat="1" hidden="1" x14ac:dyDescent="0.15">
      <c r="B6265" s="81">
        <v>136164</v>
      </c>
      <c r="C6265" s="82" t="s">
        <v>1762</v>
      </c>
      <c r="D6265" s="83">
        <v>43769</v>
      </c>
      <c r="E6265" s="82" t="s">
        <v>2876</v>
      </c>
      <c r="F6265" s="84"/>
      <c r="G6265" s="84">
        <v>-3264000</v>
      </c>
      <c r="H6265" s="18">
        <f t="shared" si="98"/>
        <v>-3264000</v>
      </c>
    </row>
    <row r="6266" spans="2:8" s="13" customFormat="1" hidden="1" x14ac:dyDescent="0.15">
      <c r="B6266" s="81">
        <v>136166</v>
      </c>
      <c r="C6266" s="82" t="s">
        <v>1764</v>
      </c>
      <c r="D6266" s="83">
        <v>43769</v>
      </c>
      <c r="E6266" s="82" t="s">
        <v>2876</v>
      </c>
      <c r="F6266" s="84"/>
      <c r="G6266" s="84">
        <v>-13345000</v>
      </c>
      <c r="H6266" s="18">
        <f t="shared" si="98"/>
        <v>-13345000</v>
      </c>
    </row>
    <row r="6267" spans="2:8" s="13" customFormat="1" hidden="1" x14ac:dyDescent="0.15">
      <c r="B6267" s="81">
        <v>136175</v>
      </c>
      <c r="C6267" s="82" t="s">
        <v>1773</v>
      </c>
      <c r="D6267" s="83">
        <v>43769</v>
      </c>
      <c r="E6267" s="82" t="s">
        <v>2876</v>
      </c>
      <c r="F6267" s="84"/>
      <c r="G6267" s="84">
        <v>-1.25</v>
      </c>
      <c r="H6267" s="18">
        <f t="shared" si="98"/>
        <v>-1.25</v>
      </c>
    </row>
    <row r="6268" spans="2:8" s="13" customFormat="1" hidden="1" x14ac:dyDescent="0.15">
      <c r="B6268" s="81">
        <v>136177</v>
      </c>
      <c r="C6268" s="82" t="s">
        <v>1775</v>
      </c>
      <c r="D6268" s="83">
        <v>43769</v>
      </c>
      <c r="E6268" s="82" t="s">
        <v>2876</v>
      </c>
      <c r="F6268" s="84"/>
      <c r="G6268" s="84">
        <v>-1300000</v>
      </c>
      <c r="H6268" s="18">
        <f t="shared" si="98"/>
        <v>-1300000</v>
      </c>
    </row>
    <row r="6269" spans="2:8" s="13" customFormat="1" hidden="1" x14ac:dyDescent="0.15">
      <c r="B6269" s="81">
        <v>136183</v>
      </c>
      <c r="C6269" s="82" t="s">
        <v>1781</v>
      </c>
      <c r="D6269" s="83">
        <v>43769</v>
      </c>
      <c r="E6269" s="82" t="s">
        <v>2876</v>
      </c>
      <c r="F6269" s="84"/>
      <c r="G6269" s="84">
        <v>-26282000</v>
      </c>
      <c r="H6269" s="18">
        <f t="shared" si="98"/>
        <v>-26282000</v>
      </c>
    </row>
    <row r="6270" spans="2:8" s="13" customFormat="1" hidden="1" x14ac:dyDescent="0.15">
      <c r="B6270" s="81">
        <v>136184</v>
      </c>
      <c r="C6270" s="82" t="s">
        <v>1782</v>
      </c>
      <c r="D6270" s="83">
        <v>43769</v>
      </c>
      <c r="E6270" s="82" t="s">
        <v>2876</v>
      </c>
      <c r="F6270" s="84"/>
      <c r="G6270" s="84">
        <v>-1250000</v>
      </c>
      <c r="H6270" s="18">
        <f t="shared" si="98"/>
        <v>-1250000</v>
      </c>
    </row>
    <row r="6271" spans="2:8" s="13" customFormat="1" hidden="1" x14ac:dyDescent="0.15">
      <c r="B6271" s="81">
        <v>136186</v>
      </c>
      <c r="C6271" s="82" t="s">
        <v>1784</v>
      </c>
      <c r="D6271" s="83">
        <v>43769</v>
      </c>
      <c r="E6271" s="82" t="s">
        <v>2876</v>
      </c>
      <c r="F6271" s="84"/>
      <c r="G6271" s="84">
        <v>-340000</v>
      </c>
      <c r="H6271" s="18">
        <f t="shared" si="98"/>
        <v>-340000</v>
      </c>
    </row>
    <row r="6272" spans="2:8" s="13" customFormat="1" hidden="1" x14ac:dyDescent="0.15">
      <c r="B6272" s="81">
        <v>136187</v>
      </c>
      <c r="C6272" s="82" t="s">
        <v>1785</v>
      </c>
      <c r="D6272" s="83">
        <v>43769</v>
      </c>
      <c r="E6272" s="82" t="s">
        <v>2876</v>
      </c>
      <c r="F6272" s="84"/>
      <c r="G6272" s="84">
        <v>-6250000</v>
      </c>
      <c r="H6272" s="18">
        <f t="shared" si="98"/>
        <v>-6250000</v>
      </c>
    </row>
    <row r="6273" spans="2:8" s="13" customFormat="1" hidden="1" x14ac:dyDescent="0.15">
      <c r="B6273" s="81">
        <v>136190</v>
      </c>
      <c r="C6273" s="82" t="s">
        <v>1788</v>
      </c>
      <c r="D6273" s="83">
        <v>43769</v>
      </c>
      <c r="E6273" s="82" t="s">
        <v>2876</v>
      </c>
      <c r="F6273" s="84"/>
      <c r="G6273" s="84">
        <v>-1205300</v>
      </c>
      <c r="H6273" s="18">
        <f t="shared" si="98"/>
        <v>-1205300</v>
      </c>
    </row>
    <row r="6274" spans="2:8" s="13" customFormat="1" hidden="1" x14ac:dyDescent="0.15">
      <c r="B6274" s="81">
        <v>136192</v>
      </c>
      <c r="C6274" s="82" t="s">
        <v>1790</v>
      </c>
      <c r="D6274" s="83">
        <v>43769</v>
      </c>
      <c r="E6274" s="82" t="s">
        <v>2876</v>
      </c>
      <c r="F6274" s="84"/>
      <c r="G6274" s="84">
        <v>-6868000</v>
      </c>
      <c r="H6274" s="18">
        <f t="shared" si="98"/>
        <v>-6868000</v>
      </c>
    </row>
    <row r="6275" spans="2:8" s="13" customFormat="1" hidden="1" x14ac:dyDescent="0.15">
      <c r="B6275" s="81">
        <v>136193</v>
      </c>
      <c r="C6275" s="82" t="s">
        <v>1791</v>
      </c>
      <c r="D6275" s="83">
        <v>43769</v>
      </c>
      <c r="E6275" s="82" t="s">
        <v>2876</v>
      </c>
      <c r="F6275" s="84"/>
      <c r="G6275" s="84">
        <v>-6528000</v>
      </c>
      <c r="H6275" s="18">
        <f t="shared" si="98"/>
        <v>-6528000</v>
      </c>
    </row>
    <row r="6276" spans="2:8" s="13" customFormat="1" hidden="1" x14ac:dyDescent="0.15">
      <c r="B6276" s="81">
        <v>136194</v>
      </c>
      <c r="C6276" s="82" t="s">
        <v>1792</v>
      </c>
      <c r="D6276" s="83">
        <v>43769</v>
      </c>
      <c r="E6276" s="82" t="s">
        <v>2876</v>
      </c>
      <c r="F6276" s="84"/>
      <c r="G6276" s="84">
        <v>-3264000</v>
      </c>
      <c r="H6276" s="18">
        <f t="shared" si="98"/>
        <v>-3264000</v>
      </c>
    </row>
    <row r="6277" spans="2:8" s="13" customFormat="1" hidden="1" x14ac:dyDescent="0.15">
      <c r="B6277" s="81">
        <v>136195</v>
      </c>
      <c r="C6277" s="82" t="s">
        <v>1793</v>
      </c>
      <c r="D6277" s="83">
        <v>43769</v>
      </c>
      <c r="E6277" s="82" t="s">
        <v>2876</v>
      </c>
      <c r="F6277" s="84"/>
      <c r="G6277" s="84">
        <v>-6086000</v>
      </c>
      <c r="H6277" s="18">
        <f t="shared" si="98"/>
        <v>-6086000</v>
      </c>
    </row>
    <row r="6278" spans="2:8" s="13" customFormat="1" hidden="1" x14ac:dyDescent="0.15">
      <c r="B6278" s="81">
        <v>136196</v>
      </c>
      <c r="C6278" s="82" t="s">
        <v>1794</v>
      </c>
      <c r="D6278" s="83">
        <v>43769</v>
      </c>
      <c r="E6278" s="82" t="s">
        <v>2876</v>
      </c>
      <c r="F6278" s="84"/>
      <c r="G6278" s="84">
        <v>-12172000</v>
      </c>
      <c r="H6278" s="18">
        <f t="shared" si="98"/>
        <v>-12172000</v>
      </c>
    </row>
    <row r="6279" spans="2:8" s="13" customFormat="1" hidden="1" x14ac:dyDescent="0.15">
      <c r="B6279" s="81">
        <v>136197</v>
      </c>
      <c r="C6279" s="82" t="s">
        <v>1795</v>
      </c>
      <c r="D6279" s="83">
        <v>43769</v>
      </c>
      <c r="E6279" s="82" t="s">
        <v>2876</v>
      </c>
      <c r="F6279" s="84"/>
      <c r="G6279" s="84">
        <v>-500000</v>
      </c>
      <c r="H6279" s="18">
        <f t="shared" si="98"/>
        <v>-500000</v>
      </c>
    </row>
    <row r="6280" spans="2:8" s="13" customFormat="1" hidden="1" x14ac:dyDescent="0.15">
      <c r="B6280" s="81">
        <v>136199</v>
      </c>
      <c r="C6280" s="82" t="s">
        <v>1797</v>
      </c>
      <c r="D6280" s="83">
        <v>43769</v>
      </c>
      <c r="E6280" s="82" t="s">
        <v>2876</v>
      </c>
      <c r="F6280" s="84"/>
      <c r="G6280" s="84">
        <v>-1000000</v>
      </c>
      <c r="H6280" s="18">
        <f t="shared" si="98"/>
        <v>-1000000</v>
      </c>
    </row>
    <row r="6281" spans="2:8" s="13" customFormat="1" hidden="1" x14ac:dyDescent="0.15">
      <c r="B6281" s="81">
        <v>136204</v>
      </c>
      <c r="C6281" s="82" t="s">
        <v>1802</v>
      </c>
      <c r="D6281" s="83">
        <v>43769</v>
      </c>
      <c r="E6281" s="82" t="s">
        <v>2876</v>
      </c>
      <c r="F6281" s="84"/>
      <c r="G6281" s="84">
        <v>-500000</v>
      </c>
      <c r="H6281" s="18">
        <f t="shared" si="98"/>
        <v>-500000</v>
      </c>
    </row>
    <row r="6282" spans="2:8" s="13" customFormat="1" hidden="1" x14ac:dyDescent="0.15">
      <c r="B6282" s="81">
        <v>136206</v>
      </c>
      <c r="C6282" s="82" t="s">
        <v>1804</v>
      </c>
      <c r="D6282" s="83">
        <v>43769</v>
      </c>
      <c r="E6282" s="82" t="s">
        <v>2876</v>
      </c>
      <c r="F6282" s="84"/>
      <c r="G6282" s="84">
        <v>-500000</v>
      </c>
      <c r="H6282" s="18">
        <f t="shared" si="98"/>
        <v>-500000</v>
      </c>
    </row>
    <row r="6283" spans="2:8" s="13" customFormat="1" hidden="1" x14ac:dyDescent="0.15">
      <c r="B6283" s="81">
        <v>136208</v>
      </c>
      <c r="C6283" s="82" t="s">
        <v>1806</v>
      </c>
      <c r="D6283" s="83">
        <v>43769</v>
      </c>
      <c r="E6283" s="82" t="s">
        <v>2876</v>
      </c>
      <c r="F6283" s="84"/>
      <c r="G6283" s="84">
        <v>-26897400</v>
      </c>
      <c r="H6283" s="18">
        <f t="shared" si="98"/>
        <v>-26897400</v>
      </c>
    </row>
    <row r="6284" spans="2:8" s="13" customFormat="1" hidden="1" x14ac:dyDescent="0.15">
      <c r="B6284" s="81">
        <v>136212</v>
      </c>
      <c r="C6284" s="82" t="s">
        <v>1810</v>
      </c>
      <c r="D6284" s="83">
        <v>43769</v>
      </c>
      <c r="E6284" s="82" t="s">
        <v>2876</v>
      </c>
      <c r="F6284" s="84"/>
      <c r="G6284" s="84">
        <v>-54859000</v>
      </c>
      <c r="H6284" s="18">
        <f t="shared" si="98"/>
        <v>-54859000</v>
      </c>
    </row>
    <row r="6285" spans="2:8" s="13" customFormat="1" hidden="1" x14ac:dyDescent="0.15">
      <c r="B6285" s="81">
        <v>136214</v>
      </c>
      <c r="C6285" s="82" t="s">
        <v>1812</v>
      </c>
      <c r="D6285" s="83">
        <v>43769</v>
      </c>
      <c r="E6285" s="82" t="s">
        <v>2876</v>
      </c>
      <c r="F6285" s="84"/>
      <c r="G6285" s="84">
        <v>-680000</v>
      </c>
      <c r="H6285" s="18">
        <f t="shared" si="98"/>
        <v>-680000</v>
      </c>
    </row>
    <row r="6286" spans="2:8" s="13" customFormat="1" hidden="1" x14ac:dyDescent="0.15">
      <c r="B6286" s="81">
        <v>136215</v>
      </c>
      <c r="C6286" s="82" t="s">
        <v>1813</v>
      </c>
      <c r="D6286" s="83">
        <v>43769</v>
      </c>
      <c r="E6286" s="82" t="s">
        <v>2876</v>
      </c>
      <c r="F6286" s="84"/>
      <c r="G6286" s="84">
        <v>-680000</v>
      </c>
      <c r="H6286" s="18">
        <f t="shared" si="98"/>
        <v>-680000</v>
      </c>
    </row>
    <row r="6287" spans="2:8" s="13" customFormat="1" hidden="1" x14ac:dyDescent="0.15">
      <c r="B6287" s="81">
        <v>136219</v>
      </c>
      <c r="C6287" s="82" t="s">
        <v>1817</v>
      </c>
      <c r="D6287" s="83">
        <v>43769</v>
      </c>
      <c r="E6287" s="82" t="s">
        <v>2876</v>
      </c>
      <c r="F6287" s="84"/>
      <c r="G6287" s="84">
        <v>-39840000</v>
      </c>
      <c r="H6287" s="18">
        <f t="shared" si="98"/>
        <v>-39840000</v>
      </c>
    </row>
    <row r="6288" spans="2:8" s="13" customFormat="1" hidden="1" x14ac:dyDescent="0.15">
      <c r="B6288" s="81">
        <v>136220</v>
      </c>
      <c r="C6288" s="82" t="s">
        <v>1818</v>
      </c>
      <c r="D6288" s="83">
        <v>43769</v>
      </c>
      <c r="E6288" s="82" t="s">
        <v>2876</v>
      </c>
      <c r="F6288" s="84"/>
      <c r="G6288" s="84">
        <v>-5440000</v>
      </c>
      <c r="H6288" s="18">
        <f t="shared" si="98"/>
        <v>-5440000</v>
      </c>
    </row>
    <row r="6289" spans="2:8" s="13" customFormat="1" hidden="1" x14ac:dyDescent="0.15">
      <c r="B6289" s="81">
        <v>136223</v>
      </c>
      <c r="C6289" s="82" t="s">
        <v>1821</v>
      </c>
      <c r="D6289" s="83">
        <v>43769</v>
      </c>
      <c r="E6289" s="82" t="s">
        <v>2876</v>
      </c>
      <c r="F6289" s="84"/>
      <c r="G6289" s="84">
        <v>-4250000</v>
      </c>
      <c r="H6289" s="18">
        <f t="shared" si="98"/>
        <v>-4250000</v>
      </c>
    </row>
    <row r="6290" spans="2:8" s="13" customFormat="1" hidden="1" x14ac:dyDescent="0.15">
      <c r="B6290" s="81">
        <v>136239</v>
      </c>
      <c r="C6290" s="82" t="s">
        <v>2661</v>
      </c>
      <c r="D6290" s="83">
        <v>43769</v>
      </c>
      <c r="E6290" s="82" t="s">
        <v>2876</v>
      </c>
      <c r="F6290" s="84"/>
      <c r="G6290" s="84">
        <v>-1.25</v>
      </c>
      <c r="H6290" s="18">
        <f t="shared" si="98"/>
        <v>-1.25</v>
      </c>
    </row>
    <row r="6291" spans="2:8" s="13" customFormat="1" hidden="1" x14ac:dyDescent="0.15">
      <c r="B6291" s="81">
        <v>136241</v>
      </c>
      <c r="C6291" s="82" t="s">
        <v>2663</v>
      </c>
      <c r="D6291" s="83">
        <v>43769</v>
      </c>
      <c r="E6291" s="82" t="s">
        <v>2876</v>
      </c>
      <c r="F6291" s="84"/>
      <c r="G6291" s="84">
        <v>-95818937.5</v>
      </c>
      <c r="H6291" s="18">
        <f t="shared" si="98"/>
        <v>-95818937.5</v>
      </c>
    </row>
    <row r="6292" spans="2:8" s="13" customFormat="1" hidden="1" x14ac:dyDescent="0.15">
      <c r="B6292" s="81">
        <v>136243</v>
      </c>
      <c r="C6292" s="82" t="s">
        <v>2665</v>
      </c>
      <c r="D6292" s="83">
        <v>43769</v>
      </c>
      <c r="E6292" s="82" t="s">
        <v>2876</v>
      </c>
      <c r="F6292" s="84"/>
      <c r="G6292" s="84">
        <v>-11250000</v>
      </c>
      <c r="H6292" s="18">
        <f t="shared" si="98"/>
        <v>-11250000</v>
      </c>
    </row>
    <row r="6293" spans="2:8" s="13" customFormat="1" hidden="1" x14ac:dyDescent="0.15">
      <c r="B6293" s="81">
        <v>136246</v>
      </c>
      <c r="C6293" s="82" t="s">
        <v>2668</v>
      </c>
      <c r="D6293" s="83">
        <v>43769</v>
      </c>
      <c r="E6293" s="82" t="s">
        <v>2876</v>
      </c>
      <c r="F6293" s="84"/>
      <c r="G6293" s="84">
        <v>-799200</v>
      </c>
      <c r="H6293" s="18">
        <f t="shared" si="98"/>
        <v>-799200</v>
      </c>
    </row>
    <row r="6294" spans="2:8" s="13" customFormat="1" hidden="1" x14ac:dyDescent="0.15">
      <c r="B6294" s="81">
        <v>136247</v>
      </c>
      <c r="C6294" s="82" t="s">
        <v>2669</v>
      </c>
      <c r="D6294" s="83">
        <v>43769</v>
      </c>
      <c r="E6294" s="82" t="s">
        <v>2876</v>
      </c>
      <c r="F6294" s="84"/>
      <c r="G6294" s="84">
        <v>-800000</v>
      </c>
      <c r="H6294" s="18">
        <f t="shared" si="98"/>
        <v>-800000</v>
      </c>
    </row>
    <row r="6295" spans="2:8" s="13" customFormat="1" hidden="1" x14ac:dyDescent="0.15">
      <c r="B6295" s="81">
        <v>136248</v>
      </c>
      <c r="C6295" s="82" t="s">
        <v>2670</v>
      </c>
      <c r="D6295" s="83">
        <v>43769</v>
      </c>
      <c r="E6295" s="82" t="s">
        <v>2876</v>
      </c>
      <c r="F6295" s="84"/>
      <c r="G6295" s="84">
        <v>-1000000</v>
      </c>
      <c r="H6295" s="18">
        <f t="shared" si="98"/>
        <v>-1000000</v>
      </c>
    </row>
    <row r="6296" spans="2:8" s="13" customFormat="1" hidden="1" x14ac:dyDescent="0.15">
      <c r="B6296" s="81">
        <v>136249</v>
      </c>
      <c r="C6296" s="82" t="s">
        <v>2671</v>
      </c>
      <c r="D6296" s="83">
        <v>43769</v>
      </c>
      <c r="E6296" s="82" t="s">
        <v>2876</v>
      </c>
      <c r="F6296" s="84"/>
      <c r="G6296" s="84">
        <v>-82500000</v>
      </c>
      <c r="H6296" s="18">
        <f t="shared" si="98"/>
        <v>-82500000</v>
      </c>
    </row>
    <row r="6297" spans="2:8" s="13" customFormat="1" hidden="1" x14ac:dyDescent="0.15">
      <c r="B6297" s="81">
        <v>136250</v>
      </c>
      <c r="C6297" s="82" t="s">
        <v>2672</v>
      </c>
      <c r="D6297" s="83">
        <v>43769</v>
      </c>
      <c r="E6297" s="82" t="s">
        <v>2876</v>
      </c>
      <c r="F6297" s="84"/>
      <c r="G6297" s="84">
        <v>-165000000</v>
      </c>
      <c r="H6297" s="18">
        <f t="shared" si="98"/>
        <v>-165000000</v>
      </c>
    </row>
    <row r="6298" spans="2:8" s="13" customFormat="1" hidden="1" x14ac:dyDescent="0.15">
      <c r="B6298" s="81">
        <v>136251</v>
      </c>
      <c r="C6298" s="82" t="s">
        <v>2673</v>
      </c>
      <c r="D6298" s="83">
        <v>43769</v>
      </c>
      <c r="E6298" s="82" t="s">
        <v>2876</v>
      </c>
      <c r="F6298" s="84"/>
      <c r="G6298" s="84">
        <v>-1730000</v>
      </c>
      <c r="H6298" s="18">
        <f t="shared" si="98"/>
        <v>-1730000</v>
      </c>
    </row>
    <row r="6299" spans="2:8" s="13" customFormat="1" hidden="1" x14ac:dyDescent="0.15">
      <c r="B6299" s="81">
        <v>136252</v>
      </c>
      <c r="C6299" s="82" t="s">
        <v>2674</v>
      </c>
      <c r="D6299" s="83">
        <v>43769</v>
      </c>
      <c r="E6299" s="82" t="s">
        <v>2876</v>
      </c>
      <c r="F6299" s="84"/>
      <c r="G6299" s="84">
        <v>-226900000</v>
      </c>
      <c r="H6299" s="18">
        <f t="shared" si="98"/>
        <v>-226900000</v>
      </c>
    </row>
    <row r="6300" spans="2:8" s="13" customFormat="1" hidden="1" x14ac:dyDescent="0.15">
      <c r="B6300" s="81">
        <v>136253</v>
      </c>
      <c r="C6300" s="82" t="s">
        <v>2675</v>
      </c>
      <c r="D6300" s="83">
        <v>43769</v>
      </c>
      <c r="E6300" s="82" t="s">
        <v>2876</v>
      </c>
      <c r="F6300" s="84"/>
      <c r="G6300" s="84">
        <v>-615000000</v>
      </c>
      <c r="H6300" s="18">
        <f t="shared" si="98"/>
        <v>-615000000</v>
      </c>
    </row>
    <row r="6301" spans="2:8" s="13" customFormat="1" hidden="1" x14ac:dyDescent="0.15">
      <c r="B6301" s="81">
        <v>136254</v>
      </c>
      <c r="C6301" s="82" t="s">
        <v>2676</v>
      </c>
      <c r="D6301" s="83">
        <v>43769</v>
      </c>
      <c r="E6301" s="82" t="s">
        <v>2876</v>
      </c>
      <c r="F6301" s="84"/>
      <c r="G6301" s="84">
        <v>-2125000</v>
      </c>
      <c r="H6301" s="18">
        <f t="shared" si="98"/>
        <v>-2125000</v>
      </c>
    </row>
    <row r="6302" spans="2:8" s="13" customFormat="1" hidden="1" x14ac:dyDescent="0.15">
      <c r="B6302" s="81">
        <v>136255</v>
      </c>
      <c r="C6302" s="82" t="s">
        <v>2677</v>
      </c>
      <c r="D6302" s="83">
        <v>43769</v>
      </c>
      <c r="E6302" s="82" t="s">
        <v>2876</v>
      </c>
      <c r="F6302" s="84"/>
      <c r="G6302" s="84">
        <v>-2500000</v>
      </c>
      <c r="H6302" s="18">
        <f t="shared" si="98"/>
        <v>-2500000</v>
      </c>
    </row>
    <row r="6303" spans="2:8" s="13" customFormat="1" hidden="1" x14ac:dyDescent="0.15">
      <c r="B6303" s="81">
        <v>136257</v>
      </c>
      <c r="C6303" s="82" t="s">
        <v>2679</v>
      </c>
      <c r="D6303" s="83">
        <v>43769</v>
      </c>
      <c r="E6303" s="82" t="s">
        <v>2876</v>
      </c>
      <c r="F6303" s="84"/>
      <c r="G6303" s="84">
        <v>-44625000</v>
      </c>
      <c r="H6303" s="18">
        <f t="shared" si="98"/>
        <v>-44625000</v>
      </c>
    </row>
    <row r="6304" spans="2:8" s="13" customFormat="1" hidden="1" x14ac:dyDescent="0.15">
      <c r="B6304" s="81">
        <v>136258</v>
      </c>
      <c r="C6304" s="82" t="s">
        <v>2680</v>
      </c>
      <c r="D6304" s="83">
        <v>43769</v>
      </c>
      <c r="E6304" s="82" t="s">
        <v>2876</v>
      </c>
      <c r="F6304" s="84"/>
      <c r="G6304" s="84">
        <v>-9900000</v>
      </c>
      <c r="H6304" s="18">
        <f t="shared" si="98"/>
        <v>-9900000</v>
      </c>
    </row>
    <row r="6305" spans="2:8" s="13" customFormat="1" hidden="1" x14ac:dyDescent="0.15">
      <c r="B6305" s="81">
        <v>136259</v>
      </c>
      <c r="C6305" s="82" t="s">
        <v>2681</v>
      </c>
      <c r="D6305" s="83">
        <v>43769</v>
      </c>
      <c r="E6305" s="82" t="s">
        <v>2876</v>
      </c>
      <c r="F6305" s="84"/>
      <c r="G6305" s="84">
        <v>-6875000</v>
      </c>
      <c r="H6305" s="18">
        <f t="shared" si="98"/>
        <v>-6875000</v>
      </c>
    </row>
    <row r="6306" spans="2:8" s="13" customFormat="1" hidden="1" x14ac:dyDescent="0.15">
      <c r="B6306" s="81">
        <v>112002</v>
      </c>
      <c r="C6306" s="82" t="s">
        <v>10</v>
      </c>
      <c r="D6306" s="83">
        <v>43739</v>
      </c>
      <c r="E6306" s="82" t="s">
        <v>2877</v>
      </c>
      <c r="F6306" s="84">
        <v>41879997</v>
      </c>
      <c r="G6306" s="84"/>
      <c r="H6306" s="18">
        <f t="shared" ref="H6306:H6369" si="99">F6306+G6306</f>
        <v>41879997</v>
      </c>
    </row>
    <row r="6307" spans="2:8" s="13" customFormat="1" hidden="1" x14ac:dyDescent="0.15">
      <c r="B6307" s="81">
        <v>122010</v>
      </c>
      <c r="C6307" s="82" t="s">
        <v>2223</v>
      </c>
      <c r="D6307" s="83">
        <v>43739</v>
      </c>
      <c r="E6307" s="82" t="s">
        <v>2877</v>
      </c>
      <c r="F6307" s="84"/>
      <c r="G6307" s="84">
        <v>-41879997</v>
      </c>
      <c r="H6307" s="18">
        <f t="shared" si="99"/>
        <v>-41879997</v>
      </c>
    </row>
    <row r="6308" spans="2:8" s="13" customFormat="1" hidden="1" x14ac:dyDescent="0.15">
      <c r="B6308" s="81">
        <v>112001</v>
      </c>
      <c r="C6308" s="82" t="s">
        <v>9</v>
      </c>
      <c r="D6308" s="83">
        <v>43739</v>
      </c>
      <c r="E6308" s="82" t="s">
        <v>2878</v>
      </c>
      <c r="F6308" s="84">
        <v>41850586</v>
      </c>
      <c r="G6308" s="84"/>
      <c r="H6308" s="18">
        <f t="shared" si="99"/>
        <v>41850586</v>
      </c>
    </row>
    <row r="6309" spans="2:8" s="13" customFormat="1" hidden="1" x14ac:dyDescent="0.15">
      <c r="B6309" s="81">
        <v>112002</v>
      </c>
      <c r="C6309" s="82" t="s">
        <v>10</v>
      </c>
      <c r="D6309" s="83">
        <v>43739</v>
      </c>
      <c r="E6309" s="82" t="s">
        <v>2878</v>
      </c>
      <c r="F6309" s="84"/>
      <c r="G6309" s="84">
        <v>-41850586</v>
      </c>
      <c r="H6309" s="18">
        <f t="shared" si="99"/>
        <v>-41850586</v>
      </c>
    </row>
    <row r="6310" spans="2:8" s="13" customFormat="1" hidden="1" x14ac:dyDescent="0.15">
      <c r="B6310" s="81">
        <v>112002</v>
      </c>
      <c r="C6310" s="82" t="s">
        <v>10</v>
      </c>
      <c r="D6310" s="83">
        <v>43739</v>
      </c>
      <c r="E6310" s="82" t="s">
        <v>2879</v>
      </c>
      <c r="F6310" s="84">
        <v>4620000</v>
      </c>
      <c r="G6310" s="84"/>
      <c r="H6310" s="18">
        <f t="shared" si="99"/>
        <v>4620000</v>
      </c>
    </row>
    <row r="6311" spans="2:8" s="13" customFormat="1" hidden="1" x14ac:dyDescent="0.15">
      <c r="B6311" s="81">
        <v>122061</v>
      </c>
      <c r="C6311" s="82" t="s">
        <v>2880</v>
      </c>
      <c r="D6311" s="83">
        <v>43739</v>
      </c>
      <c r="E6311" s="82" t="s">
        <v>2879</v>
      </c>
      <c r="F6311" s="84"/>
      <c r="G6311" s="84">
        <v>-4620000</v>
      </c>
      <c r="H6311" s="18">
        <f t="shared" si="99"/>
        <v>-4620000</v>
      </c>
    </row>
    <row r="6312" spans="2:8" s="13" customFormat="1" hidden="1" x14ac:dyDescent="0.15">
      <c r="B6312" s="81">
        <v>112001</v>
      </c>
      <c r="C6312" s="82" t="s">
        <v>9</v>
      </c>
      <c r="D6312" s="83">
        <v>43741</v>
      </c>
      <c r="E6312" s="82" t="s">
        <v>2878</v>
      </c>
      <c r="F6312" s="84">
        <v>4620000</v>
      </c>
      <c r="G6312" s="84"/>
      <c r="H6312" s="18">
        <f t="shared" si="99"/>
        <v>4620000</v>
      </c>
    </row>
    <row r="6313" spans="2:8" s="13" customFormat="1" hidden="1" x14ac:dyDescent="0.15">
      <c r="B6313" s="81">
        <v>112002</v>
      </c>
      <c r="C6313" s="82" t="s">
        <v>10</v>
      </c>
      <c r="D6313" s="83">
        <v>43741</v>
      </c>
      <c r="E6313" s="82" t="s">
        <v>2878</v>
      </c>
      <c r="F6313" s="84"/>
      <c r="G6313" s="84">
        <v>-4620000</v>
      </c>
      <c r="H6313" s="18">
        <f t="shared" si="99"/>
        <v>-4620000</v>
      </c>
    </row>
    <row r="6314" spans="2:8" s="13" customFormat="1" hidden="1" x14ac:dyDescent="0.15">
      <c r="B6314" s="81">
        <v>112002</v>
      </c>
      <c r="C6314" s="82" t="s">
        <v>10</v>
      </c>
      <c r="D6314" s="83">
        <v>43746</v>
      </c>
      <c r="E6314" s="82" t="s">
        <v>2881</v>
      </c>
      <c r="F6314" s="84">
        <v>900000</v>
      </c>
      <c r="G6314" s="84"/>
      <c r="H6314" s="18">
        <f t="shared" si="99"/>
        <v>900000</v>
      </c>
    </row>
    <row r="6315" spans="2:8" s="13" customFormat="1" hidden="1" x14ac:dyDescent="0.15">
      <c r="B6315" s="81">
        <v>122029</v>
      </c>
      <c r="C6315" s="82" t="s">
        <v>2241</v>
      </c>
      <c r="D6315" s="83">
        <v>43746</v>
      </c>
      <c r="E6315" s="82" t="s">
        <v>2881</v>
      </c>
      <c r="F6315" s="84"/>
      <c r="G6315" s="84">
        <v>-900000</v>
      </c>
      <c r="H6315" s="18">
        <f t="shared" si="99"/>
        <v>-900000</v>
      </c>
    </row>
    <row r="6316" spans="2:8" s="13" customFormat="1" hidden="1" x14ac:dyDescent="0.15">
      <c r="B6316" s="81">
        <v>112001</v>
      </c>
      <c r="C6316" s="82" t="s">
        <v>9</v>
      </c>
      <c r="D6316" s="83">
        <v>43746</v>
      </c>
      <c r="E6316" s="82" t="s">
        <v>2878</v>
      </c>
      <c r="F6316" s="84">
        <v>900000</v>
      </c>
      <c r="G6316" s="84"/>
      <c r="H6316" s="18">
        <f t="shared" si="99"/>
        <v>900000</v>
      </c>
    </row>
    <row r="6317" spans="2:8" s="13" customFormat="1" hidden="1" x14ac:dyDescent="0.15">
      <c r="B6317" s="81">
        <v>112002</v>
      </c>
      <c r="C6317" s="82" t="s">
        <v>10</v>
      </c>
      <c r="D6317" s="83">
        <v>43746</v>
      </c>
      <c r="E6317" s="82" t="s">
        <v>2878</v>
      </c>
      <c r="F6317" s="84"/>
      <c r="G6317" s="84">
        <v>-900000</v>
      </c>
      <c r="H6317" s="18">
        <f t="shared" si="99"/>
        <v>-900000</v>
      </c>
    </row>
    <row r="6318" spans="2:8" s="13" customFormat="1" hidden="1" x14ac:dyDescent="0.15">
      <c r="B6318" s="81">
        <v>112002</v>
      </c>
      <c r="C6318" s="82" t="s">
        <v>10</v>
      </c>
      <c r="D6318" s="83">
        <v>43750</v>
      </c>
      <c r="E6318" s="82" t="s">
        <v>2882</v>
      </c>
      <c r="F6318" s="84">
        <v>25000000</v>
      </c>
      <c r="G6318" s="84"/>
      <c r="H6318" s="18">
        <f t="shared" si="99"/>
        <v>25000000</v>
      </c>
    </row>
    <row r="6319" spans="2:8" s="13" customFormat="1" hidden="1" x14ac:dyDescent="0.15">
      <c r="B6319" s="81">
        <v>215001</v>
      </c>
      <c r="C6319" s="82" t="s">
        <v>97</v>
      </c>
      <c r="D6319" s="83">
        <v>43750</v>
      </c>
      <c r="E6319" s="82" t="s">
        <v>2882</v>
      </c>
      <c r="F6319" s="84"/>
      <c r="G6319" s="84">
        <v>-25000000</v>
      </c>
      <c r="H6319" s="18">
        <f t="shared" si="99"/>
        <v>-25000000</v>
      </c>
    </row>
    <row r="6320" spans="2:8" s="13" customFormat="1" hidden="1" x14ac:dyDescent="0.15">
      <c r="B6320" s="81">
        <v>112001</v>
      </c>
      <c r="C6320" s="82" t="s">
        <v>9</v>
      </c>
      <c r="D6320" s="83">
        <v>43750</v>
      </c>
      <c r="E6320" s="82" t="s">
        <v>2878</v>
      </c>
      <c r="F6320" s="84">
        <v>25000000</v>
      </c>
      <c r="G6320" s="84"/>
      <c r="H6320" s="18">
        <f t="shared" si="99"/>
        <v>25000000</v>
      </c>
    </row>
    <row r="6321" spans="2:8" s="13" customFormat="1" hidden="1" x14ac:dyDescent="0.15">
      <c r="B6321" s="81">
        <v>112002</v>
      </c>
      <c r="C6321" s="82" t="s">
        <v>10</v>
      </c>
      <c r="D6321" s="83">
        <v>43750</v>
      </c>
      <c r="E6321" s="82" t="s">
        <v>2878</v>
      </c>
      <c r="F6321" s="84"/>
      <c r="G6321" s="84">
        <v>-25000000</v>
      </c>
      <c r="H6321" s="18">
        <f t="shared" si="99"/>
        <v>-25000000</v>
      </c>
    </row>
    <row r="6322" spans="2:8" s="13" customFormat="1" hidden="1" x14ac:dyDescent="0.15">
      <c r="B6322" s="81">
        <v>112002</v>
      </c>
      <c r="C6322" s="82" t="s">
        <v>10</v>
      </c>
      <c r="D6322" s="83">
        <v>43753</v>
      </c>
      <c r="E6322" s="82" t="s">
        <v>2883</v>
      </c>
      <c r="F6322" s="84">
        <v>16200000</v>
      </c>
      <c r="G6322" s="84"/>
      <c r="H6322" s="18">
        <f t="shared" si="99"/>
        <v>16200000</v>
      </c>
    </row>
    <row r="6323" spans="2:8" s="13" customFormat="1" hidden="1" x14ac:dyDescent="0.15">
      <c r="B6323" s="81">
        <v>122001</v>
      </c>
      <c r="C6323" s="82" t="s">
        <v>2215</v>
      </c>
      <c r="D6323" s="83">
        <v>43753</v>
      </c>
      <c r="E6323" s="82" t="s">
        <v>2883</v>
      </c>
      <c r="F6323" s="84"/>
      <c r="G6323" s="84">
        <v>-16200000</v>
      </c>
      <c r="H6323" s="18">
        <f t="shared" si="99"/>
        <v>-16200000</v>
      </c>
    </row>
    <row r="6324" spans="2:8" s="13" customFormat="1" hidden="1" x14ac:dyDescent="0.15">
      <c r="B6324" s="81">
        <v>112001</v>
      </c>
      <c r="C6324" s="82" t="s">
        <v>9</v>
      </c>
      <c r="D6324" s="83">
        <v>43753</v>
      </c>
      <c r="E6324" s="82" t="s">
        <v>2878</v>
      </c>
      <c r="F6324" s="84">
        <v>16200000</v>
      </c>
      <c r="G6324" s="84"/>
      <c r="H6324" s="18">
        <f t="shared" si="99"/>
        <v>16200000</v>
      </c>
    </row>
    <row r="6325" spans="2:8" s="13" customFormat="1" hidden="1" x14ac:dyDescent="0.15">
      <c r="B6325" s="81">
        <v>112002</v>
      </c>
      <c r="C6325" s="82" t="s">
        <v>10</v>
      </c>
      <c r="D6325" s="83">
        <v>43753</v>
      </c>
      <c r="E6325" s="82" t="s">
        <v>2878</v>
      </c>
      <c r="F6325" s="84"/>
      <c r="G6325" s="84">
        <v>-16200000</v>
      </c>
      <c r="H6325" s="18">
        <f t="shared" si="99"/>
        <v>-16200000</v>
      </c>
    </row>
    <row r="6326" spans="2:8" s="13" customFormat="1" hidden="1" x14ac:dyDescent="0.15">
      <c r="B6326" s="81">
        <v>112002</v>
      </c>
      <c r="C6326" s="82" t="s">
        <v>10</v>
      </c>
      <c r="D6326" s="83">
        <v>43755</v>
      </c>
      <c r="E6326" s="82" t="s">
        <v>2884</v>
      </c>
      <c r="F6326" s="84">
        <v>10000000</v>
      </c>
      <c r="G6326" s="84"/>
      <c r="H6326" s="18">
        <f t="shared" si="99"/>
        <v>10000000</v>
      </c>
    </row>
    <row r="6327" spans="2:8" s="13" customFormat="1" hidden="1" x14ac:dyDescent="0.15">
      <c r="B6327" s="81">
        <v>122021</v>
      </c>
      <c r="C6327" s="82" t="s">
        <v>2234</v>
      </c>
      <c r="D6327" s="83">
        <v>43755</v>
      </c>
      <c r="E6327" s="82" t="s">
        <v>2884</v>
      </c>
      <c r="F6327" s="84"/>
      <c r="G6327" s="84">
        <v>-10000000</v>
      </c>
      <c r="H6327" s="18">
        <f t="shared" si="99"/>
        <v>-10000000</v>
      </c>
    </row>
    <row r="6328" spans="2:8" s="13" customFormat="1" hidden="1" x14ac:dyDescent="0.15">
      <c r="B6328" s="81">
        <v>112001</v>
      </c>
      <c r="C6328" s="82" t="s">
        <v>9</v>
      </c>
      <c r="D6328" s="83">
        <v>43755</v>
      </c>
      <c r="E6328" s="82" t="s">
        <v>2878</v>
      </c>
      <c r="F6328" s="84">
        <v>10000000</v>
      </c>
      <c r="G6328" s="84"/>
      <c r="H6328" s="18">
        <f t="shared" si="99"/>
        <v>10000000</v>
      </c>
    </row>
    <row r="6329" spans="2:8" s="13" customFormat="1" hidden="1" x14ac:dyDescent="0.15">
      <c r="B6329" s="81">
        <v>112002</v>
      </c>
      <c r="C6329" s="82" t="s">
        <v>10</v>
      </c>
      <c r="D6329" s="83">
        <v>43755</v>
      </c>
      <c r="E6329" s="82" t="s">
        <v>2878</v>
      </c>
      <c r="F6329" s="84"/>
      <c r="G6329" s="84">
        <v>-10000000</v>
      </c>
      <c r="H6329" s="18">
        <f t="shared" si="99"/>
        <v>-10000000</v>
      </c>
    </row>
    <row r="6330" spans="2:8" s="13" customFormat="1" hidden="1" x14ac:dyDescent="0.15">
      <c r="B6330" s="81">
        <v>112002</v>
      </c>
      <c r="C6330" s="82" t="s">
        <v>10</v>
      </c>
      <c r="D6330" s="83">
        <v>43760</v>
      </c>
      <c r="E6330" s="82" t="s">
        <v>2885</v>
      </c>
      <c r="F6330" s="84">
        <v>68750000</v>
      </c>
      <c r="G6330" s="84"/>
      <c r="H6330" s="18">
        <f t="shared" si="99"/>
        <v>68750000</v>
      </c>
    </row>
    <row r="6331" spans="2:8" s="13" customFormat="1" hidden="1" x14ac:dyDescent="0.15">
      <c r="B6331" s="81">
        <v>122008</v>
      </c>
      <c r="C6331" s="82" t="s">
        <v>2221</v>
      </c>
      <c r="D6331" s="83">
        <v>43760</v>
      </c>
      <c r="E6331" s="82" t="s">
        <v>2945</v>
      </c>
      <c r="F6331" s="84"/>
      <c r="G6331" s="84">
        <v>-68750000</v>
      </c>
      <c r="H6331" s="18">
        <f t="shared" si="99"/>
        <v>-68750000</v>
      </c>
    </row>
    <row r="6332" spans="2:8" s="13" customFormat="1" hidden="1" x14ac:dyDescent="0.15">
      <c r="B6332" s="81">
        <v>112001</v>
      </c>
      <c r="C6332" s="82" t="s">
        <v>9</v>
      </c>
      <c r="D6332" s="83">
        <v>43760</v>
      </c>
      <c r="E6332" s="82" t="s">
        <v>2878</v>
      </c>
      <c r="F6332" s="84">
        <v>68750000</v>
      </c>
      <c r="G6332" s="84"/>
      <c r="H6332" s="18">
        <f t="shared" si="99"/>
        <v>68750000</v>
      </c>
    </row>
    <row r="6333" spans="2:8" s="13" customFormat="1" hidden="1" x14ac:dyDescent="0.15">
      <c r="B6333" s="81">
        <v>112002</v>
      </c>
      <c r="C6333" s="82" t="s">
        <v>10</v>
      </c>
      <c r="D6333" s="83">
        <v>43760</v>
      </c>
      <c r="E6333" s="82" t="s">
        <v>2878</v>
      </c>
      <c r="F6333" s="84"/>
      <c r="G6333" s="84">
        <v>-68750000</v>
      </c>
      <c r="H6333" s="18">
        <f t="shared" si="99"/>
        <v>-68750000</v>
      </c>
    </row>
    <row r="6334" spans="2:8" s="13" customFormat="1" hidden="1" x14ac:dyDescent="0.15">
      <c r="B6334" s="81">
        <v>112002</v>
      </c>
      <c r="C6334" s="82" t="s">
        <v>10</v>
      </c>
      <c r="D6334" s="83">
        <v>43763</v>
      </c>
      <c r="E6334" s="82" t="s">
        <v>2886</v>
      </c>
      <c r="F6334" s="84">
        <v>12100000</v>
      </c>
      <c r="G6334" s="84"/>
      <c r="H6334" s="18">
        <f t="shared" si="99"/>
        <v>12100000</v>
      </c>
    </row>
    <row r="6335" spans="2:8" s="13" customFormat="1" hidden="1" x14ac:dyDescent="0.15">
      <c r="B6335" s="81">
        <v>122062</v>
      </c>
      <c r="C6335" s="82" t="s">
        <v>2887</v>
      </c>
      <c r="D6335" s="83">
        <v>43763</v>
      </c>
      <c r="E6335" s="82" t="s">
        <v>2886</v>
      </c>
      <c r="F6335" s="84"/>
      <c r="G6335" s="84">
        <v>-12100000</v>
      </c>
      <c r="H6335" s="18">
        <f t="shared" si="99"/>
        <v>-12100000</v>
      </c>
    </row>
    <row r="6336" spans="2:8" s="13" customFormat="1" hidden="1" x14ac:dyDescent="0.15">
      <c r="B6336" s="81">
        <v>112001</v>
      </c>
      <c r="C6336" s="82" t="s">
        <v>9</v>
      </c>
      <c r="D6336" s="83">
        <v>43763</v>
      </c>
      <c r="E6336" s="82" t="s">
        <v>2878</v>
      </c>
      <c r="F6336" s="84">
        <v>12100000</v>
      </c>
      <c r="G6336" s="84"/>
      <c r="H6336" s="18">
        <f t="shared" si="99"/>
        <v>12100000</v>
      </c>
    </row>
    <row r="6337" spans="2:9" s="13" customFormat="1" hidden="1" x14ac:dyDescent="0.15">
      <c r="B6337" s="81">
        <v>112002</v>
      </c>
      <c r="C6337" s="82" t="s">
        <v>10</v>
      </c>
      <c r="D6337" s="83">
        <v>43763</v>
      </c>
      <c r="E6337" s="82" t="s">
        <v>2878</v>
      </c>
      <c r="F6337" s="84"/>
      <c r="G6337" s="84">
        <v>-12100000</v>
      </c>
      <c r="H6337" s="18">
        <f t="shared" si="99"/>
        <v>-12100000</v>
      </c>
    </row>
    <row r="6338" spans="2:9" s="13" customFormat="1" hidden="1" x14ac:dyDescent="0.15">
      <c r="B6338" s="81">
        <v>811035</v>
      </c>
      <c r="C6338" s="82" t="s">
        <v>194</v>
      </c>
      <c r="D6338" s="83">
        <v>43767</v>
      </c>
      <c r="E6338" s="82" t="s">
        <v>2888</v>
      </c>
      <c r="F6338" s="84">
        <v>2000</v>
      </c>
      <c r="G6338" s="84"/>
      <c r="H6338" s="18">
        <f t="shared" si="99"/>
        <v>2000</v>
      </c>
    </row>
    <row r="6339" spans="2:9" s="13" customFormat="1" hidden="1" x14ac:dyDescent="0.15">
      <c r="B6339" s="81">
        <v>112002</v>
      </c>
      <c r="C6339" s="82" t="s">
        <v>10</v>
      </c>
      <c r="D6339" s="83">
        <v>43767</v>
      </c>
      <c r="E6339" s="82" t="s">
        <v>2888</v>
      </c>
      <c r="F6339" s="84"/>
      <c r="G6339" s="84">
        <v>-2000</v>
      </c>
      <c r="H6339" s="18">
        <f t="shared" si="99"/>
        <v>-2000</v>
      </c>
    </row>
    <row r="6340" spans="2:9" s="13" customFormat="1" hidden="1" x14ac:dyDescent="0.15">
      <c r="B6340" s="81">
        <v>112002</v>
      </c>
      <c r="C6340" s="82" t="s">
        <v>10</v>
      </c>
      <c r="D6340" s="83">
        <v>43767</v>
      </c>
      <c r="E6340" s="82" t="s">
        <v>2889</v>
      </c>
      <c r="F6340" s="84">
        <v>2000</v>
      </c>
      <c r="G6340" s="84"/>
      <c r="H6340" s="18">
        <f t="shared" si="99"/>
        <v>2000</v>
      </c>
    </row>
    <row r="6341" spans="2:9" s="13" customFormat="1" hidden="1" x14ac:dyDescent="0.15">
      <c r="B6341" s="81">
        <v>112001</v>
      </c>
      <c r="C6341" s="82" t="s">
        <v>9</v>
      </c>
      <c r="D6341" s="83">
        <v>43767</v>
      </c>
      <c r="E6341" s="82" t="s">
        <v>2889</v>
      </c>
      <c r="F6341" s="84"/>
      <c r="G6341" s="84">
        <v>-2000</v>
      </c>
      <c r="H6341" s="18">
        <f t="shared" si="99"/>
        <v>-2000</v>
      </c>
    </row>
    <row r="6342" spans="2:9" s="13" customFormat="1" hidden="1" x14ac:dyDescent="0.15">
      <c r="B6342" s="81">
        <v>112002</v>
      </c>
      <c r="C6342" s="82" t="s">
        <v>10</v>
      </c>
      <c r="D6342" s="83">
        <v>43767</v>
      </c>
      <c r="E6342" s="82" t="s">
        <v>2795</v>
      </c>
      <c r="F6342" s="84">
        <v>41870227</v>
      </c>
      <c r="G6342" s="84"/>
      <c r="H6342" s="18">
        <f t="shared" si="99"/>
        <v>41870227</v>
      </c>
    </row>
    <row r="6343" spans="2:9" s="13" customFormat="1" hidden="1" x14ac:dyDescent="0.15">
      <c r="B6343" s="81">
        <v>122063</v>
      </c>
      <c r="C6343" s="82" t="s">
        <v>2933</v>
      </c>
      <c r="D6343" s="83">
        <v>43767</v>
      </c>
      <c r="E6343" s="82" t="s">
        <v>2795</v>
      </c>
      <c r="F6343" s="84"/>
      <c r="G6343" s="84">
        <v>-41870227</v>
      </c>
      <c r="H6343" s="18">
        <f t="shared" si="99"/>
        <v>-41870227</v>
      </c>
    </row>
    <row r="6344" spans="2:9" s="13" customFormat="1" hidden="1" x14ac:dyDescent="0.15">
      <c r="B6344" s="81">
        <v>214005</v>
      </c>
      <c r="C6344" s="82" t="s">
        <v>94</v>
      </c>
      <c r="D6344" s="83">
        <v>43767</v>
      </c>
      <c r="E6344" s="82" t="s">
        <v>2795</v>
      </c>
      <c r="F6344" s="84">
        <v>4272727</v>
      </c>
      <c r="G6344" s="84"/>
      <c r="H6344" s="18">
        <f t="shared" si="99"/>
        <v>4272727</v>
      </c>
    </row>
    <row r="6345" spans="2:9" s="13" customFormat="1" hidden="1" x14ac:dyDescent="0.15">
      <c r="B6345" s="81">
        <v>122063</v>
      </c>
      <c r="C6345" s="82" t="s">
        <v>2933</v>
      </c>
      <c r="D6345" s="83">
        <v>43767</v>
      </c>
      <c r="E6345" s="82" t="s">
        <v>2795</v>
      </c>
      <c r="F6345" s="84"/>
      <c r="G6345" s="84">
        <v>-4272727</v>
      </c>
      <c r="H6345" s="18">
        <f t="shared" si="99"/>
        <v>-4272727</v>
      </c>
      <c r="I6345" s="13" t="s">
        <v>397</v>
      </c>
    </row>
    <row r="6346" spans="2:9" s="13" customFormat="1" hidden="1" x14ac:dyDescent="0.15">
      <c r="B6346" s="81">
        <v>141003</v>
      </c>
      <c r="C6346" s="82" t="s">
        <v>34</v>
      </c>
      <c r="D6346" s="83">
        <v>43767</v>
      </c>
      <c r="E6346" s="82" t="s">
        <v>2795</v>
      </c>
      <c r="F6346" s="84">
        <v>854545</v>
      </c>
      <c r="G6346" s="84"/>
      <c r="H6346" s="18">
        <f t="shared" si="99"/>
        <v>854545</v>
      </c>
    </row>
    <row r="6347" spans="2:9" s="13" customFormat="1" hidden="1" x14ac:dyDescent="0.15">
      <c r="B6347" s="81">
        <v>122063</v>
      </c>
      <c r="C6347" s="82" t="s">
        <v>2933</v>
      </c>
      <c r="D6347" s="83">
        <v>43767</v>
      </c>
      <c r="E6347" s="82" t="s">
        <v>2795</v>
      </c>
      <c r="F6347" s="84"/>
      <c r="G6347" s="84">
        <v>-854545</v>
      </c>
      <c r="H6347" s="18">
        <f t="shared" si="99"/>
        <v>-854545</v>
      </c>
    </row>
    <row r="6348" spans="2:9" s="13" customFormat="1" hidden="1" x14ac:dyDescent="0.15">
      <c r="B6348" s="81">
        <v>811035</v>
      </c>
      <c r="C6348" s="82" t="s">
        <v>194</v>
      </c>
      <c r="D6348" s="83">
        <v>43767</v>
      </c>
      <c r="E6348" s="82" t="s">
        <v>243</v>
      </c>
      <c r="F6348" s="84">
        <v>2501</v>
      </c>
      <c r="G6348" s="84"/>
      <c r="H6348" s="18">
        <f t="shared" si="99"/>
        <v>2501</v>
      </c>
    </row>
    <row r="6349" spans="2:9" s="13" customFormat="1" hidden="1" x14ac:dyDescent="0.15">
      <c r="B6349" s="81">
        <v>122063</v>
      </c>
      <c r="C6349" s="82" t="s">
        <v>2933</v>
      </c>
      <c r="D6349" s="83">
        <v>43767</v>
      </c>
      <c r="E6349" s="82" t="s">
        <v>243</v>
      </c>
      <c r="F6349" s="84"/>
      <c r="G6349" s="84">
        <v>-2501</v>
      </c>
      <c r="H6349" s="18">
        <f t="shared" si="99"/>
        <v>-2501</v>
      </c>
    </row>
    <row r="6350" spans="2:9" s="13" customFormat="1" hidden="1" x14ac:dyDescent="0.15">
      <c r="B6350" s="81">
        <v>112002</v>
      </c>
      <c r="C6350" s="82" t="s">
        <v>10</v>
      </c>
      <c r="D6350" s="83">
        <v>43768</v>
      </c>
      <c r="E6350" s="82" t="s">
        <v>2890</v>
      </c>
      <c r="F6350" s="84">
        <v>17550000</v>
      </c>
      <c r="G6350" s="84"/>
      <c r="H6350" s="18">
        <f t="shared" si="99"/>
        <v>17550000</v>
      </c>
    </row>
    <row r="6351" spans="2:9" s="13" customFormat="1" hidden="1" x14ac:dyDescent="0.15">
      <c r="B6351" s="81">
        <v>122048</v>
      </c>
      <c r="C6351" s="82" t="s">
        <v>2642</v>
      </c>
      <c r="D6351" s="83">
        <v>43768</v>
      </c>
      <c r="E6351" s="82" t="s">
        <v>2890</v>
      </c>
      <c r="F6351" s="84"/>
      <c r="G6351" s="84">
        <v>-17550000</v>
      </c>
      <c r="H6351" s="18">
        <f t="shared" si="99"/>
        <v>-17550000</v>
      </c>
    </row>
    <row r="6352" spans="2:9" s="13" customFormat="1" hidden="1" x14ac:dyDescent="0.15">
      <c r="B6352" s="81">
        <v>112001</v>
      </c>
      <c r="C6352" s="82" t="s">
        <v>9</v>
      </c>
      <c r="D6352" s="83">
        <v>43768</v>
      </c>
      <c r="E6352" s="82" t="s">
        <v>2878</v>
      </c>
      <c r="F6352" s="84">
        <v>59420227</v>
      </c>
      <c r="G6352" s="84"/>
      <c r="H6352" s="18">
        <f t="shared" si="99"/>
        <v>59420227</v>
      </c>
    </row>
    <row r="6353" spans="2:8" s="13" customFormat="1" hidden="1" x14ac:dyDescent="0.15">
      <c r="B6353" s="81">
        <v>112002</v>
      </c>
      <c r="C6353" s="82" t="s">
        <v>10</v>
      </c>
      <c r="D6353" s="83">
        <v>43768</v>
      </c>
      <c r="E6353" s="82" t="s">
        <v>2878</v>
      </c>
      <c r="F6353" s="84"/>
      <c r="G6353" s="84">
        <v>-59420227</v>
      </c>
      <c r="H6353" s="18">
        <f t="shared" si="99"/>
        <v>-59420227</v>
      </c>
    </row>
    <row r="6354" spans="2:8" s="13" customFormat="1" hidden="1" x14ac:dyDescent="0.15">
      <c r="B6354" s="81">
        <v>112002</v>
      </c>
      <c r="C6354" s="82" t="s">
        <v>10</v>
      </c>
      <c r="D6354" s="83">
        <v>43769</v>
      </c>
      <c r="E6354" s="82" t="s">
        <v>2891</v>
      </c>
      <c r="F6354" s="84">
        <v>49390000</v>
      </c>
      <c r="G6354" s="84"/>
      <c r="H6354" s="18">
        <f t="shared" si="99"/>
        <v>49390000</v>
      </c>
    </row>
    <row r="6355" spans="2:8" s="13" customFormat="1" hidden="1" x14ac:dyDescent="0.15">
      <c r="B6355" s="81">
        <v>122012</v>
      </c>
      <c r="C6355" s="82" t="s">
        <v>2225</v>
      </c>
      <c r="D6355" s="83">
        <v>43769</v>
      </c>
      <c r="E6355" s="82" t="s">
        <v>2891</v>
      </c>
      <c r="F6355" s="84"/>
      <c r="G6355" s="84">
        <v>-49390000</v>
      </c>
      <c r="H6355" s="18">
        <f t="shared" si="99"/>
        <v>-49390000</v>
      </c>
    </row>
    <row r="6356" spans="2:8" s="13" customFormat="1" hidden="1" x14ac:dyDescent="0.15">
      <c r="B6356" s="81">
        <v>811035</v>
      </c>
      <c r="C6356" s="82" t="s">
        <v>194</v>
      </c>
      <c r="D6356" s="83">
        <v>43769</v>
      </c>
      <c r="E6356" s="82" t="s">
        <v>2892</v>
      </c>
      <c r="F6356" s="84">
        <v>25000</v>
      </c>
      <c r="G6356" s="84"/>
      <c r="H6356" s="18">
        <f t="shared" si="99"/>
        <v>25000</v>
      </c>
    </row>
    <row r="6357" spans="2:8" s="13" customFormat="1" hidden="1" x14ac:dyDescent="0.15">
      <c r="B6357" s="81">
        <v>112002</v>
      </c>
      <c r="C6357" s="82" t="s">
        <v>10</v>
      </c>
      <c r="D6357" s="83">
        <v>43769</v>
      </c>
      <c r="E6357" s="82" t="s">
        <v>2892</v>
      </c>
      <c r="F6357" s="84"/>
      <c r="G6357" s="84">
        <v>-25000</v>
      </c>
      <c r="H6357" s="18">
        <f t="shared" si="99"/>
        <v>-25000</v>
      </c>
    </row>
    <row r="6358" spans="2:8" s="13" customFormat="1" hidden="1" x14ac:dyDescent="0.15">
      <c r="B6358" s="81">
        <v>112002</v>
      </c>
      <c r="C6358" s="82" t="s">
        <v>10</v>
      </c>
      <c r="D6358" s="83">
        <v>43769</v>
      </c>
      <c r="E6358" s="82" t="s">
        <v>660</v>
      </c>
      <c r="F6358" s="84">
        <v>2054.79</v>
      </c>
      <c r="G6358" s="84"/>
      <c r="H6358" s="18">
        <f t="shared" si="99"/>
        <v>2054.79</v>
      </c>
    </row>
    <row r="6359" spans="2:8" s="13" customFormat="1" hidden="1" x14ac:dyDescent="0.15">
      <c r="B6359" s="81">
        <v>911001</v>
      </c>
      <c r="C6359" s="82" t="s">
        <v>197</v>
      </c>
      <c r="D6359" s="83">
        <v>43769</v>
      </c>
      <c r="E6359" s="82" t="s">
        <v>660</v>
      </c>
      <c r="F6359" s="84"/>
      <c r="G6359" s="84">
        <v>-2054.79</v>
      </c>
      <c r="H6359" s="18">
        <f t="shared" si="99"/>
        <v>-2054.79</v>
      </c>
    </row>
    <row r="6360" spans="2:8" s="13" customFormat="1" hidden="1" x14ac:dyDescent="0.15">
      <c r="B6360" s="81">
        <v>912005</v>
      </c>
      <c r="C6360" s="82" t="s">
        <v>206</v>
      </c>
      <c r="D6360" s="83">
        <v>43769</v>
      </c>
      <c r="E6360" s="82" t="s">
        <v>822</v>
      </c>
      <c r="F6360" s="84">
        <v>410.96</v>
      </c>
      <c r="G6360" s="84"/>
      <c r="H6360" s="18">
        <f t="shared" si="99"/>
        <v>410.96</v>
      </c>
    </row>
    <row r="6361" spans="2:8" s="13" customFormat="1" hidden="1" x14ac:dyDescent="0.15">
      <c r="B6361" s="81">
        <v>112002</v>
      </c>
      <c r="C6361" s="82" t="s">
        <v>10</v>
      </c>
      <c r="D6361" s="83">
        <v>43769</v>
      </c>
      <c r="E6361" s="82" t="s">
        <v>822</v>
      </c>
      <c r="F6361" s="84"/>
      <c r="G6361" s="84">
        <v>-410.96</v>
      </c>
      <c r="H6361" s="18">
        <f t="shared" si="99"/>
        <v>-410.96</v>
      </c>
    </row>
    <row r="6362" spans="2:8" s="13" customFormat="1" hidden="1" x14ac:dyDescent="0.15">
      <c r="B6362" s="81">
        <v>811021</v>
      </c>
      <c r="C6362" s="82" t="s">
        <v>159</v>
      </c>
      <c r="D6362" s="83">
        <v>43769</v>
      </c>
      <c r="E6362" s="82" t="s">
        <v>2893</v>
      </c>
      <c r="F6362" s="84">
        <v>6000</v>
      </c>
      <c r="G6362" s="84"/>
      <c r="H6362" s="18">
        <f t="shared" si="99"/>
        <v>6000</v>
      </c>
    </row>
    <row r="6363" spans="2:8" s="13" customFormat="1" hidden="1" x14ac:dyDescent="0.15">
      <c r="B6363" s="81">
        <v>112002</v>
      </c>
      <c r="C6363" s="82" t="s">
        <v>10</v>
      </c>
      <c r="D6363" s="83">
        <v>43769</v>
      </c>
      <c r="E6363" s="82" t="s">
        <v>2893</v>
      </c>
      <c r="F6363" s="84"/>
      <c r="G6363" s="84">
        <v>-6000</v>
      </c>
      <c r="H6363" s="18">
        <f t="shared" si="99"/>
        <v>-6000</v>
      </c>
    </row>
    <row r="6364" spans="2:8" s="13" customFormat="1" hidden="1" x14ac:dyDescent="0.15">
      <c r="B6364" s="81">
        <v>112001</v>
      </c>
      <c r="C6364" s="82" t="s">
        <v>9</v>
      </c>
      <c r="D6364" s="83">
        <v>43769</v>
      </c>
      <c r="E6364" s="82" t="s">
        <v>2878</v>
      </c>
      <c r="F6364" s="84">
        <v>49390000</v>
      </c>
      <c r="G6364" s="84"/>
      <c r="H6364" s="18">
        <f t="shared" si="99"/>
        <v>49390000</v>
      </c>
    </row>
    <row r="6365" spans="2:8" s="13" customFormat="1" hidden="1" x14ac:dyDescent="0.15">
      <c r="B6365" s="81">
        <v>112002</v>
      </c>
      <c r="C6365" s="82" t="s">
        <v>10</v>
      </c>
      <c r="D6365" s="83">
        <v>43769</v>
      </c>
      <c r="E6365" s="82" t="s">
        <v>2878</v>
      </c>
      <c r="F6365" s="84"/>
      <c r="G6365" s="84">
        <v>-49390000</v>
      </c>
      <c r="H6365" s="18">
        <f t="shared" si="99"/>
        <v>-49390000</v>
      </c>
    </row>
    <row r="6366" spans="2:8" s="13" customFormat="1" hidden="1" x14ac:dyDescent="0.15">
      <c r="B6366" s="81">
        <v>811035</v>
      </c>
      <c r="C6366" s="82" t="s">
        <v>194</v>
      </c>
      <c r="D6366" s="83">
        <v>43739</v>
      </c>
      <c r="E6366" s="82" t="s">
        <v>243</v>
      </c>
      <c r="F6366" s="84">
        <v>15000</v>
      </c>
      <c r="G6366" s="84"/>
      <c r="H6366" s="18">
        <f t="shared" si="99"/>
        <v>15000</v>
      </c>
    </row>
    <row r="6367" spans="2:8" s="13" customFormat="1" hidden="1" x14ac:dyDescent="0.15">
      <c r="B6367" s="81">
        <v>112001</v>
      </c>
      <c r="C6367" s="82" t="s">
        <v>9</v>
      </c>
      <c r="D6367" s="83">
        <v>43739</v>
      </c>
      <c r="E6367" s="82" t="s">
        <v>243</v>
      </c>
      <c r="F6367" s="84"/>
      <c r="G6367" s="84">
        <v>-15000</v>
      </c>
      <c r="H6367" s="18">
        <f t="shared" si="99"/>
        <v>-15000</v>
      </c>
    </row>
    <row r="6368" spans="2:8" s="13" customFormat="1" hidden="1" x14ac:dyDescent="0.15">
      <c r="B6368" s="81">
        <v>811035</v>
      </c>
      <c r="C6368" s="82" t="s">
        <v>194</v>
      </c>
      <c r="D6368" s="83">
        <v>43741</v>
      </c>
      <c r="E6368" s="82" t="s">
        <v>243</v>
      </c>
      <c r="F6368" s="84">
        <v>15000</v>
      </c>
      <c r="G6368" s="84"/>
      <c r="H6368" s="18">
        <f t="shared" si="99"/>
        <v>15000</v>
      </c>
    </row>
    <row r="6369" spans="2:8" s="13" customFormat="1" hidden="1" x14ac:dyDescent="0.15">
      <c r="B6369" s="81">
        <v>112001</v>
      </c>
      <c r="C6369" s="82" t="s">
        <v>9</v>
      </c>
      <c r="D6369" s="83">
        <v>43741</v>
      </c>
      <c r="E6369" s="82" t="s">
        <v>243</v>
      </c>
      <c r="F6369" s="84"/>
      <c r="G6369" s="84">
        <v>-15000</v>
      </c>
      <c r="H6369" s="18">
        <f t="shared" si="99"/>
        <v>-15000</v>
      </c>
    </row>
    <row r="6370" spans="2:8" s="13" customFormat="1" hidden="1" x14ac:dyDescent="0.15">
      <c r="B6370" s="81">
        <v>212029</v>
      </c>
      <c r="C6370" s="82" t="s">
        <v>2658</v>
      </c>
      <c r="D6370" s="83">
        <v>43741</v>
      </c>
      <c r="E6370" s="82" t="s">
        <v>2894</v>
      </c>
      <c r="F6370" s="84">
        <v>82500000</v>
      </c>
      <c r="G6370" s="84"/>
      <c r="H6370" s="18">
        <f t="shared" ref="H6370:H6433" si="100">F6370+G6370</f>
        <v>82500000</v>
      </c>
    </row>
    <row r="6371" spans="2:8" s="13" customFormat="1" hidden="1" x14ac:dyDescent="0.15">
      <c r="B6371" s="81">
        <v>112001</v>
      </c>
      <c r="C6371" s="82" t="s">
        <v>9</v>
      </c>
      <c r="D6371" s="83">
        <v>43741</v>
      </c>
      <c r="E6371" s="82" t="s">
        <v>2894</v>
      </c>
      <c r="F6371" s="84"/>
      <c r="G6371" s="84">
        <v>-82500000</v>
      </c>
      <c r="H6371" s="18">
        <f t="shared" si="100"/>
        <v>-82500000</v>
      </c>
    </row>
    <row r="6372" spans="2:8" s="13" customFormat="1" hidden="1" x14ac:dyDescent="0.15">
      <c r="B6372" s="81">
        <v>811024</v>
      </c>
      <c r="C6372" s="82" t="s">
        <v>162</v>
      </c>
      <c r="D6372" s="83">
        <v>43741</v>
      </c>
      <c r="E6372" s="82" t="s">
        <v>2895</v>
      </c>
      <c r="F6372" s="84">
        <v>1500000</v>
      </c>
      <c r="G6372" s="84"/>
      <c r="H6372" s="18">
        <f t="shared" si="100"/>
        <v>1500000</v>
      </c>
    </row>
    <row r="6373" spans="2:8" s="13" customFormat="1" hidden="1" x14ac:dyDescent="0.15">
      <c r="B6373" s="81">
        <v>141005</v>
      </c>
      <c r="C6373" s="82" t="s">
        <v>36</v>
      </c>
      <c r="D6373" s="83">
        <v>43741</v>
      </c>
      <c r="E6373" s="82" t="s">
        <v>676</v>
      </c>
      <c r="F6373" s="84">
        <v>150000</v>
      </c>
      <c r="G6373" s="84"/>
      <c r="H6373" s="18">
        <f t="shared" si="100"/>
        <v>150000</v>
      </c>
    </row>
    <row r="6374" spans="2:8" s="13" customFormat="1" hidden="1" x14ac:dyDescent="0.15">
      <c r="B6374" s="81">
        <v>112001</v>
      </c>
      <c r="C6374" s="82" t="s">
        <v>9</v>
      </c>
      <c r="D6374" s="83">
        <v>43741</v>
      </c>
      <c r="E6374" s="82" t="s">
        <v>2894</v>
      </c>
      <c r="F6374" s="84"/>
      <c r="G6374" s="84">
        <v>-1650000</v>
      </c>
      <c r="H6374" s="18">
        <f t="shared" si="100"/>
        <v>-1650000</v>
      </c>
    </row>
    <row r="6375" spans="2:8" s="13" customFormat="1" hidden="1" x14ac:dyDescent="0.15">
      <c r="B6375" s="81">
        <v>611034</v>
      </c>
      <c r="C6375" s="82" t="s">
        <v>172</v>
      </c>
      <c r="D6375" s="83">
        <v>43741</v>
      </c>
      <c r="E6375" s="82" t="s">
        <v>2896</v>
      </c>
      <c r="F6375" s="84">
        <v>8863200</v>
      </c>
      <c r="G6375" s="84"/>
      <c r="H6375" s="18">
        <f t="shared" si="100"/>
        <v>8863200</v>
      </c>
    </row>
    <row r="6376" spans="2:8" s="13" customFormat="1" hidden="1" x14ac:dyDescent="0.15">
      <c r="B6376" s="81">
        <v>141005</v>
      </c>
      <c r="C6376" s="82" t="s">
        <v>36</v>
      </c>
      <c r="D6376" s="83">
        <v>43741</v>
      </c>
      <c r="E6376" s="82" t="s">
        <v>676</v>
      </c>
      <c r="F6376" s="84">
        <v>88632</v>
      </c>
      <c r="G6376" s="84"/>
      <c r="H6376" s="18">
        <f t="shared" si="100"/>
        <v>88632</v>
      </c>
    </row>
    <row r="6377" spans="2:8" s="13" customFormat="1" hidden="1" x14ac:dyDescent="0.15">
      <c r="B6377" s="81">
        <v>112001</v>
      </c>
      <c r="C6377" s="82" t="s">
        <v>9</v>
      </c>
      <c r="D6377" s="83">
        <v>43741</v>
      </c>
      <c r="E6377" s="82" t="s">
        <v>2896</v>
      </c>
      <c r="F6377" s="84"/>
      <c r="G6377" s="84">
        <v>-8951832</v>
      </c>
      <c r="H6377" s="18">
        <f t="shared" si="100"/>
        <v>-8951832</v>
      </c>
    </row>
    <row r="6378" spans="2:8" s="13" customFormat="1" hidden="1" x14ac:dyDescent="0.15">
      <c r="B6378" s="81">
        <v>811035</v>
      </c>
      <c r="C6378" s="82" t="s">
        <v>194</v>
      </c>
      <c r="D6378" s="83">
        <v>43742</v>
      </c>
      <c r="E6378" s="82" t="s">
        <v>2892</v>
      </c>
      <c r="F6378" s="84">
        <v>2500</v>
      </c>
      <c r="G6378" s="84"/>
      <c r="H6378" s="18">
        <f t="shared" si="100"/>
        <v>2500</v>
      </c>
    </row>
    <row r="6379" spans="2:8" s="13" customFormat="1" hidden="1" x14ac:dyDescent="0.15">
      <c r="B6379" s="81">
        <v>112001</v>
      </c>
      <c r="C6379" s="82" t="s">
        <v>9</v>
      </c>
      <c r="D6379" s="83">
        <v>43742</v>
      </c>
      <c r="E6379" s="82" t="s">
        <v>2892</v>
      </c>
      <c r="F6379" s="84"/>
      <c r="G6379" s="84">
        <v>-2500</v>
      </c>
      <c r="H6379" s="18">
        <f t="shared" si="100"/>
        <v>-2500</v>
      </c>
    </row>
    <row r="6380" spans="2:8" s="13" customFormat="1" hidden="1" x14ac:dyDescent="0.15">
      <c r="B6380" s="81">
        <v>711021</v>
      </c>
      <c r="C6380" s="82" t="s">
        <v>159</v>
      </c>
      <c r="D6380" s="83">
        <v>43742</v>
      </c>
      <c r="E6380" s="82" t="s">
        <v>2897</v>
      </c>
      <c r="F6380" s="84">
        <v>463250</v>
      </c>
      <c r="G6380" s="84"/>
      <c r="H6380" s="18">
        <f t="shared" si="100"/>
        <v>463250</v>
      </c>
    </row>
    <row r="6381" spans="2:8" s="13" customFormat="1" hidden="1" x14ac:dyDescent="0.15">
      <c r="B6381" s="81">
        <v>141005</v>
      </c>
      <c r="C6381" s="82" t="s">
        <v>36</v>
      </c>
      <c r="D6381" s="83">
        <v>43742</v>
      </c>
      <c r="E6381" s="82" t="s">
        <v>676</v>
      </c>
      <c r="F6381" s="84">
        <v>4633</v>
      </c>
      <c r="G6381" s="84"/>
      <c r="H6381" s="18">
        <f t="shared" si="100"/>
        <v>4633</v>
      </c>
    </row>
    <row r="6382" spans="2:8" s="13" customFormat="1" hidden="1" x14ac:dyDescent="0.15">
      <c r="B6382" s="81">
        <v>112001</v>
      </c>
      <c r="C6382" s="82" t="s">
        <v>9</v>
      </c>
      <c r="D6382" s="83">
        <v>43742</v>
      </c>
      <c r="E6382" s="82" t="s">
        <v>2897</v>
      </c>
      <c r="F6382" s="84"/>
      <c r="G6382" s="84">
        <v>-467883</v>
      </c>
      <c r="H6382" s="18">
        <f t="shared" si="100"/>
        <v>-467883</v>
      </c>
    </row>
    <row r="6383" spans="2:8" s="13" customFormat="1" hidden="1" x14ac:dyDescent="0.15">
      <c r="B6383" s="81">
        <v>711004</v>
      </c>
      <c r="C6383" s="82" t="s">
        <v>143</v>
      </c>
      <c r="D6383" s="83">
        <v>43742</v>
      </c>
      <c r="E6383" s="82" t="s">
        <v>2898</v>
      </c>
      <c r="F6383" s="84">
        <v>500000</v>
      </c>
      <c r="G6383" s="84"/>
      <c r="H6383" s="18">
        <f t="shared" si="100"/>
        <v>500000</v>
      </c>
    </row>
    <row r="6384" spans="2:8" s="13" customFormat="1" hidden="1" x14ac:dyDescent="0.15">
      <c r="B6384" s="81">
        <v>112001</v>
      </c>
      <c r="C6384" s="82" t="s">
        <v>9</v>
      </c>
      <c r="D6384" s="83">
        <v>43742</v>
      </c>
      <c r="E6384" s="82" t="s">
        <v>2898</v>
      </c>
      <c r="F6384" s="84"/>
      <c r="G6384" s="84">
        <v>-500000</v>
      </c>
      <c r="H6384" s="18">
        <f t="shared" si="100"/>
        <v>-500000</v>
      </c>
    </row>
    <row r="6385" spans="2:8" s="13" customFormat="1" hidden="1" x14ac:dyDescent="0.15">
      <c r="B6385" s="81">
        <v>811035</v>
      </c>
      <c r="C6385" s="82" t="s">
        <v>194</v>
      </c>
      <c r="D6385" s="83">
        <v>43747</v>
      </c>
      <c r="E6385" s="82" t="s">
        <v>2899</v>
      </c>
      <c r="F6385" s="84">
        <v>15000</v>
      </c>
      <c r="G6385" s="84"/>
      <c r="H6385" s="18">
        <f t="shared" si="100"/>
        <v>15000</v>
      </c>
    </row>
    <row r="6386" spans="2:8" s="13" customFormat="1" hidden="1" x14ac:dyDescent="0.15">
      <c r="B6386" s="81">
        <v>112001</v>
      </c>
      <c r="C6386" s="82" t="s">
        <v>9</v>
      </c>
      <c r="D6386" s="83">
        <v>43747</v>
      </c>
      <c r="E6386" s="82" t="s">
        <v>2899</v>
      </c>
      <c r="F6386" s="84"/>
      <c r="G6386" s="84">
        <v>-15000</v>
      </c>
      <c r="H6386" s="18">
        <f t="shared" si="100"/>
        <v>-15000</v>
      </c>
    </row>
    <row r="6387" spans="2:8" s="13" customFormat="1" hidden="1" x14ac:dyDescent="0.15">
      <c r="B6387" s="81">
        <v>212029</v>
      </c>
      <c r="C6387" s="82" t="s">
        <v>2658</v>
      </c>
      <c r="D6387" s="83">
        <v>43748</v>
      </c>
      <c r="E6387" s="82" t="s">
        <v>2678</v>
      </c>
      <c r="F6387" s="84">
        <v>23210000</v>
      </c>
      <c r="G6387" s="84"/>
      <c r="H6387" s="18">
        <f t="shared" si="100"/>
        <v>23210000</v>
      </c>
    </row>
    <row r="6388" spans="2:8" s="13" customFormat="1" hidden="1" x14ac:dyDescent="0.15">
      <c r="B6388" s="81">
        <v>112001</v>
      </c>
      <c r="C6388" s="82" t="s">
        <v>9</v>
      </c>
      <c r="D6388" s="83">
        <v>43748</v>
      </c>
      <c r="E6388" s="82"/>
      <c r="F6388" s="84"/>
      <c r="G6388" s="84">
        <v>-23210000</v>
      </c>
      <c r="H6388" s="18">
        <f t="shared" si="100"/>
        <v>-23210000</v>
      </c>
    </row>
    <row r="6389" spans="2:8" s="13" customFormat="1" hidden="1" x14ac:dyDescent="0.15">
      <c r="B6389" s="81">
        <v>611011</v>
      </c>
      <c r="C6389" s="82" t="s">
        <v>150</v>
      </c>
      <c r="D6389" s="83">
        <v>43748</v>
      </c>
      <c r="E6389" s="82" t="s">
        <v>2900</v>
      </c>
      <c r="F6389" s="84">
        <v>2699442</v>
      </c>
      <c r="G6389" s="84"/>
      <c r="H6389" s="18">
        <f t="shared" si="100"/>
        <v>2699442</v>
      </c>
    </row>
    <row r="6390" spans="2:8" s="13" customFormat="1" hidden="1" x14ac:dyDescent="0.15">
      <c r="B6390" s="81">
        <v>112001</v>
      </c>
      <c r="C6390" s="82" t="s">
        <v>9</v>
      </c>
      <c r="D6390" s="83">
        <v>43748</v>
      </c>
      <c r="E6390" s="82" t="s">
        <v>2900</v>
      </c>
      <c r="F6390" s="84"/>
      <c r="G6390" s="84">
        <v>-2699442</v>
      </c>
      <c r="H6390" s="18">
        <f t="shared" si="100"/>
        <v>-2699442</v>
      </c>
    </row>
    <row r="6391" spans="2:8" s="13" customFormat="1" hidden="1" x14ac:dyDescent="0.15">
      <c r="B6391" s="81">
        <v>611010</v>
      </c>
      <c r="C6391" s="82" t="s">
        <v>149</v>
      </c>
      <c r="D6391" s="83">
        <v>43748</v>
      </c>
      <c r="E6391" s="82" t="s">
        <v>2901</v>
      </c>
      <c r="F6391" s="84">
        <v>2206000</v>
      </c>
      <c r="G6391" s="84"/>
      <c r="H6391" s="18">
        <f t="shared" si="100"/>
        <v>2206000</v>
      </c>
    </row>
    <row r="6392" spans="2:8" s="13" customFormat="1" hidden="1" x14ac:dyDescent="0.15">
      <c r="B6392" s="81">
        <v>112001</v>
      </c>
      <c r="C6392" s="82" t="s">
        <v>9</v>
      </c>
      <c r="D6392" s="83">
        <v>43748</v>
      </c>
      <c r="E6392" s="82" t="s">
        <v>2901</v>
      </c>
      <c r="F6392" s="84"/>
      <c r="G6392" s="84">
        <v>-2206000</v>
      </c>
      <c r="H6392" s="18">
        <f t="shared" si="100"/>
        <v>-2206000</v>
      </c>
    </row>
    <row r="6393" spans="2:8" s="13" customFormat="1" hidden="1" x14ac:dyDescent="0.15">
      <c r="B6393" s="81">
        <v>711004</v>
      </c>
      <c r="C6393" s="82" t="s">
        <v>143</v>
      </c>
      <c r="D6393" s="83">
        <v>43748</v>
      </c>
      <c r="E6393" s="82" t="s">
        <v>2898</v>
      </c>
      <c r="F6393" s="84">
        <v>700000</v>
      </c>
      <c r="G6393" s="84"/>
      <c r="H6393" s="18">
        <f t="shared" si="100"/>
        <v>700000</v>
      </c>
    </row>
    <row r="6394" spans="2:8" s="13" customFormat="1" hidden="1" x14ac:dyDescent="0.15">
      <c r="B6394" s="81">
        <v>112001</v>
      </c>
      <c r="C6394" s="82" t="s">
        <v>9</v>
      </c>
      <c r="D6394" s="83">
        <v>43748</v>
      </c>
      <c r="E6394" s="82" t="s">
        <v>2898</v>
      </c>
      <c r="F6394" s="84"/>
      <c r="G6394" s="84">
        <v>-700000</v>
      </c>
      <c r="H6394" s="18">
        <f t="shared" si="100"/>
        <v>-700000</v>
      </c>
    </row>
    <row r="6395" spans="2:8" s="13" customFormat="1" hidden="1" x14ac:dyDescent="0.15">
      <c r="B6395" s="81">
        <v>212029</v>
      </c>
      <c r="C6395" s="82" t="s">
        <v>2658</v>
      </c>
      <c r="D6395" s="83">
        <v>43748</v>
      </c>
      <c r="E6395" s="82" t="s">
        <v>2902</v>
      </c>
      <c r="F6395" s="84">
        <v>935000</v>
      </c>
      <c r="G6395" s="84"/>
      <c r="H6395" s="18">
        <f t="shared" si="100"/>
        <v>935000</v>
      </c>
    </row>
    <row r="6396" spans="2:8" s="13" customFormat="1" hidden="1" x14ac:dyDescent="0.15">
      <c r="B6396" s="81">
        <v>112001</v>
      </c>
      <c r="C6396" s="82" t="s">
        <v>9</v>
      </c>
      <c r="D6396" s="83">
        <v>43748</v>
      </c>
      <c r="E6396" s="82" t="s">
        <v>2903</v>
      </c>
      <c r="F6396" s="84"/>
      <c r="G6396" s="84">
        <v>-935000</v>
      </c>
      <c r="H6396" s="18">
        <f t="shared" si="100"/>
        <v>-935000</v>
      </c>
    </row>
    <row r="6397" spans="2:8" s="13" customFormat="1" hidden="1" x14ac:dyDescent="0.15">
      <c r="B6397" s="81">
        <v>212034</v>
      </c>
      <c r="C6397" s="82" t="s">
        <v>2904</v>
      </c>
      <c r="D6397" s="83">
        <v>43755</v>
      </c>
      <c r="E6397" s="82" t="s">
        <v>2905</v>
      </c>
      <c r="F6397" s="84">
        <v>13500000</v>
      </c>
      <c r="G6397" s="84"/>
      <c r="H6397" s="18">
        <f t="shared" si="100"/>
        <v>13500000</v>
      </c>
    </row>
    <row r="6398" spans="2:8" s="13" customFormat="1" hidden="1" x14ac:dyDescent="0.15">
      <c r="B6398" s="81">
        <v>112001</v>
      </c>
      <c r="C6398" s="82" t="s">
        <v>9</v>
      </c>
      <c r="D6398" s="83">
        <v>43755</v>
      </c>
      <c r="E6398" s="82" t="s">
        <v>2905</v>
      </c>
      <c r="F6398" s="84"/>
      <c r="G6398" s="84">
        <v>-13500000</v>
      </c>
      <c r="H6398" s="18">
        <f t="shared" si="100"/>
        <v>-13500000</v>
      </c>
    </row>
    <row r="6399" spans="2:8" s="13" customFormat="1" hidden="1" x14ac:dyDescent="0.15">
      <c r="B6399" s="81">
        <v>212029</v>
      </c>
      <c r="C6399" s="82" t="s">
        <v>2658</v>
      </c>
      <c r="D6399" s="83">
        <v>43755</v>
      </c>
      <c r="E6399" s="82" t="s">
        <v>2902</v>
      </c>
      <c r="F6399" s="84">
        <v>23100000</v>
      </c>
      <c r="G6399" s="84"/>
      <c r="H6399" s="18">
        <f t="shared" si="100"/>
        <v>23100000</v>
      </c>
    </row>
    <row r="6400" spans="2:8" s="13" customFormat="1" hidden="1" x14ac:dyDescent="0.15">
      <c r="B6400" s="81">
        <v>112001</v>
      </c>
      <c r="C6400" s="82" t="s">
        <v>9</v>
      </c>
      <c r="D6400" s="83">
        <v>43755</v>
      </c>
      <c r="E6400" s="82" t="s">
        <v>2903</v>
      </c>
      <c r="F6400" s="84"/>
      <c r="G6400" s="84">
        <v>-23100000</v>
      </c>
      <c r="H6400" s="18">
        <f t="shared" si="100"/>
        <v>-23100000</v>
      </c>
    </row>
    <row r="6401" spans="2:8" s="13" customFormat="1" hidden="1" x14ac:dyDescent="0.15">
      <c r="B6401" s="81">
        <v>711011</v>
      </c>
      <c r="C6401" s="82" t="s">
        <v>150</v>
      </c>
      <c r="D6401" s="83">
        <v>43756</v>
      </c>
      <c r="E6401" s="82" t="s">
        <v>2906</v>
      </c>
      <c r="F6401" s="84">
        <v>1252000</v>
      </c>
      <c r="G6401" s="84"/>
      <c r="H6401" s="18">
        <f t="shared" si="100"/>
        <v>1252000</v>
      </c>
    </row>
    <row r="6402" spans="2:8" s="13" customFormat="1" hidden="1" x14ac:dyDescent="0.15">
      <c r="B6402" s="81">
        <v>112001</v>
      </c>
      <c r="C6402" s="82" t="s">
        <v>9</v>
      </c>
      <c r="D6402" s="83">
        <v>43756</v>
      </c>
      <c r="E6402" s="82" t="s">
        <v>2906</v>
      </c>
      <c r="F6402" s="84"/>
      <c r="G6402" s="84">
        <v>-1252000</v>
      </c>
      <c r="H6402" s="18">
        <f t="shared" si="100"/>
        <v>-1252000</v>
      </c>
    </row>
    <row r="6403" spans="2:8" s="13" customFormat="1" hidden="1" x14ac:dyDescent="0.15">
      <c r="B6403" s="81">
        <v>711004</v>
      </c>
      <c r="C6403" s="82" t="s">
        <v>143</v>
      </c>
      <c r="D6403" s="83">
        <v>43756</v>
      </c>
      <c r="E6403" s="82" t="s">
        <v>2898</v>
      </c>
      <c r="F6403" s="84">
        <v>600000</v>
      </c>
      <c r="G6403" s="84"/>
      <c r="H6403" s="18">
        <f t="shared" si="100"/>
        <v>600000</v>
      </c>
    </row>
    <row r="6404" spans="2:8" s="13" customFormat="1" hidden="1" x14ac:dyDescent="0.15">
      <c r="B6404" s="81">
        <v>112001</v>
      </c>
      <c r="C6404" s="82" t="s">
        <v>9</v>
      </c>
      <c r="D6404" s="83">
        <v>43756</v>
      </c>
      <c r="E6404" s="82" t="s">
        <v>2898</v>
      </c>
      <c r="F6404" s="84"/>
      <c r="G6404" s="84">
        <v>-600000</v>
      </c>
      <c r="H6404" s="18">
        <f t="shared" si="100"/>
        <v>-600000</v>
      </c>
    </row>
    <row r="6405" spans="2:8" s="13" customFormat="1" hidden="1" x14ac:dyDescent="0.15">
      <c r="B6405" s="81">
        <v>112001</v>
      </c>
      <c r="C6405" s="82" t="s">
        <v>9</v>
      </c>
      <c r="D6405" s="83">
        <v>43756</v>
      </c>
      <c r="E6405" s="82" t="s">
        <v>2907</v>
      </c>
      <c r="F6405" s="84">
        <v>10580000</v>
      </c>
      <c r="G6405" s="84"/>
      <c r="H6405" s="18">
        <f t="shared" si="100"/>
        <v>10580000</v>
      </c>
    </row>
    <row r="6406" spans="2:8" s="13" customFormat="1" hidden="1" x14ac:dyDescent="0.15">
      <c r="B6406" s="81">
        <v>711001</v>
      </c>
      <c r="C6406" s="82" t="s">
        <v>175</v>
      </c>
      <c r="D6406" s="83">
        <v>43756</v>
      </c>
      <c r="E6406" s="82" t="s">
        <v>2907</v>
      </c>
      <c r="F6406" s="84"/>
      <c r="G6406" s="84">
        <v>-10580000</v>
      </c>
      <c r="H6406" s="18">
        <f t="shared" si="100"/>
        <v>-10580000</v>
      </c>
    </row>
    <row r="6407" spans="2:8" s="13" customFormat="1" hidden="1" x14ac:dyDescent="0.15">
      <c r="B6407" s="81">
        <v>212029</v>
      </c>
      <c r="C6407" s="82" t="s">
        <v>2658</v>
      </c>
      <c r="D6407" s="83">
        <v>43762</v>
      </c>
      <c r="E6407" s="82" t="s">
        <v>1778</v>
      </c>
      <c r="F6407" s="84">
        <v>20900000</v>
      </c>
      <c r="G6407" s="84"/>
      <c r="H6407" s="18">
        <f t="shared" si="100"/>
        <v>20900000</v>
      </c>
    </row>
    <row r="6408" spans="2:8" s="13" customFormat="1" hidden="1" x14ac:dyDescent="0.15">
      <c r="B6408" s="81">
        <v>112001</v>
      </c>
      <c r="C6408" s="82" t="s">
        <v>9</v>
      </c>
      <c r="D6408" s="83">
        <v>43762</v>
      </c>
      <c r="E6408" s="82" t="s">
        <v>2903</v>
      </c>
      <c r="F6408" s="84"/>
      <c r="G6408" s="84">
        <v>-20900000</v>
      </c>
      <c r="H6408" s="18">
        <f t="shared" si="100"/>
        <v>-20900000</v>
      </c>
    </row>
    <row r="6409" spans="2:8" s="13" customFormat="1" hidden="1" x14ac:dyDescent="0.15">
      <c r="B6409" s="81">
        <v>711001</v>
      </c>
      <c r="C6409" s="82" t="s">
        <v>175</v>
      </c>
      <c r="D6409" s="83">
        <v>43762</v>
      </c>
      <c r="E6409" s="82" t="s">
        <v>2908</v>
      </c>
      <c r="F6409" s="84">
        <v>1570000</v>
      </c>
      <c r="G6409" s="84"/>
      <c r="H6409" s="18">
        <f t="shared" si="100"/>
        <v>1570000</v>
      </c>
    </row>
    <row r="6410" spans="2:8" s="13" customFormat="1" hidden="1" x14ac:dyDescent="0.15">
      <c r="B6410" s="81">
        <v>112001</v>
      </c>
      <c r="C6410" s="82" t="s">
        <v>9</v>
      </c>
      <c r="D6410" s="83">
        <v>43762</v>
      </c>
      <c r="E6410" s="82" t="s">
        <v>2908</v>
      </c>
      <c r="F6410" s="84"/>
      <c r="G6410" s="84">
        <v>-1570000</v>
      </c>
      <c r="H6410" s="18">
        <f t="shared" si="100"/>
        <v>-1570000</v>
      </c>
    </row>
    <row r="6411" spans="2:8" s="13" customFormat="1" hidden="1" x14ac:dyDescent="0.15">
      <c r="B6411" s="81">
        <v>811011</v>
      </c>
      <c r="C6411" s="82" t="s">
        <v>150</v>
      </c>
      <c r="D6411" s="83">
        <v>43762</v>
      </c>
      <c r="E6411" s="82" t="s">
        <v>2909</v>
      </c>
      <c r="F6411" s="84">
        <v>10601398</v>
      </c>
      <c r="G6411" s="84"/>
      <c r="H6411" s="18">
        <f t="shared" si="100"/>
        <v>10601398</v>
      </c>
    </row>
    <row r="6412" spans="2:8" s="13" customFormat="1" hidden="1" x14ac:dyDescent="0.15">
      <c r="B6412" s="81">
        <v>112001</v>
      </c>
      <c r="C6412" s="82" t="s">
        <v>9</v>
      </c>
      <c r="D6412" s="83">
        <v>43762</v>
      </c>
      <c r="E6412" s="82" t="s">
        <v>2909</v>
      </c>
      <c r="F6412" s="84"/>
      <c r="G6412" s="84">
        <v>-10601398</v>
      </c>
      <c r="H6412" s="18">
        <f t="shared" si="100"/>
        <v>-10601398</v>
      </c>
    </row>
    <row r="6413" spans="2:8" s="13" customFormat="1" hidden="1" x14ac:dyDescent="0.15">
      <c r="B6413" s="81">
        <v>811012</v>
      </c>
      <c r="C6413" s="82" t="s">
        <v>151</v>
      </c>
      <c r="D6413" s="83">
        <v>43762</v>
      </c>
      <c r="E6413" s="82" t="s">
        <v>2910</v>
      </c>
      <c r="F6413" s="84">
        <v>8235791</v>
      </c>
      <c r="G6413" s="84"/>
      <c r="H6413" s="18">
        <f t="shared" si="100"/>
        <v>8235791</v>
      </c>
    </row>
    <row r="6414" spans="2:8" s="13" customFormat="1" hidden="1" x14ac:dyDescent="0.15">
      <c r="B6414" s="81">
        <v>112001</v>
      </c>
      <c r="C6414" s="82" t="s">
        <v>9</v>
      </c>
      <c r="D6414" s="83">
        <v>43762</v>
      </c>
      <c r="E6414" s="82" t="s">
        <v>2910</v>
      </c>
      <c r="F6414" s="84"/>
      <c r="G6414" s="84">
        <v>-8235791</v>
      </c>
      <c r="H6414" s="18">
        <f t="shared" si="100"/>
        <v>-8235791</v>
      </c>
    </row>
    <row r="6415" spans="2:8" s="13" customFormat="1" hidden="1" x14ac:dyDescent="0.15">
      <c r="B6415" s="81">
        <v>711004</v>
      </c>
      <c r="C6415" s="82" t="s">
        <v>143</v>
      </c>
      <c r="D6415" s="83">
        <v>43763</v>
      </c>
      <c r="E6415" s="82" t="s">
        <v>2898</v>
      </c>
      <c r="F6415" s="84">
        <v>800000</v>
      </c>
      <c r="G6415" s="84"/>
      <c r="H6415" s="18">
        <f t="shared" si="100"/>
        <v>800000</v>
      </c>
    </row>
    <row r="6416" spans="2:8" s="13" customFormat="1" hidden="1" x14ac:dyDescent="0.15">
      <c r="B6416" s="81">
        <v>112001</v>
      </c>
      <c r="C6416" s="82" t="s">
        <v>9</v>
      </c>
      <c r="D6416" s="83">
        <v>43763</v>
      </c>
      <c r="E6416" s="82" t="s">
        <v>2898</v>
      </c>
      <c r="F6416" s="84"/>
      <c r="G6416" s="84">
        <v>-800000</v>
      </c>
      <c r="H6416" s="18">
        <f t="shared" si="100"/>
        <v>-800000</v>
      </c>
    </row>
    <row r="6417" spans="2:8" s="13" customFormat="1" hidden="1" x14ac:dyDescent="0.15">
      <c r="B6417" s="81">
        <v>811005</v>
      </c>
      <c r="C6417" s="82" t="s">
        <v>144</v>
      </c>
      <c r="D6417" s="83">
        <v>43767</v>
      </c>
      <c r="E6417" s="82" t="s">
        <v>2911</v>
      </c>
      <c r="F6417" s="84">
        <v>4780000</v>
      </c>
      <c r="G6417" s="84"/>
      <c r="H6417" s="18">
        <f t="shared" si="100"/>
        <v>4780000</v>
      </c>
    </row>
    <row r="6418" spans="2:8" s="13" customFormat="1" hidden="1" x14ac:dyDescent="0.15">
      <c r="B6418" s="81">
        <v>112001</v>
      </c>
      <c r="C6418" s="82" t="s">
        <v>9</v>
      </c>
      <c r="D6418" s="83">
        <v>43767</v>
      </c>
      <c r="E6418" s="82" t="s">
        <v>2911</v>
      </c>
      <c r="F6418" s="84"/>
      <c r="G6418" s="84">
        <v>-4780000</v>
      </c>
      <c r="H6418" s="18">
        <f t="shared" si="100"/>
        <v>-4780000</v>
      </c>
    </row>
    <row r="6419" spans="2:8" s="13" customFormat="1" hidden="1" x14ac:dyDescent="0.15">
      <c r="B6419" s="81">
        <v>711005</v>
      </c>
      <c r="C6419" s="82" t="s">
        <v>144</v>
      </c>
      <c r="D6419" s="83">
        <v>43767</v>
      </c>
      <c r="E6419" s="82" t="s">
        <v>2912</v>
      </c>
      <c r="F6419" s="84">
        <v>11173141</v>
      </c>
      <c r="G6419" s="84"/>
      <c r="H6419" s="18">
        <f t="shared" si="100"/>
        <v>11173141</v>
      </c>
    </row>
    <row r="6420" spans="2:8" s="13" customFormat="1" hidden="1" x14ac:dyDescent="0.15">
      <c r="B6420" s="81">
        <v>112001</v>
      </c>
      <c r="C6420" s="82" t="s">
        <v>9</v>
      </c>
      <c r="D6420" s="83">
        <v>43767</v>
      </c>
      <c r="E6420" s="82" t="s">
        <v>2912</v>
      </c>
      <c r="F6420" s="84"/>
      <c r="G6420" s="84">
        <v>-11173141</v>
      </c>
      <c r="H6420" s="18">
        <f t="shared" si="100"/>
        <v>-11173141</v>
      </c>
    </row>
    <row r="6421" spans="2:8" s="13" customFormat="1" hidden="1" x14ac:dyDescent="0.15">
      <c r="B6421" s="81">
        <v>611005</v>
      </c>
      <c r="C6421" s="82" t="s">
        <v>144</v>
      </c>
      <c r="D6421" s="83">
        <v>43767</v>
      </c>
      <c r="E6421" s="82" t="s">
        <v>2913</v>
      </c>
      <c r="F6421" s="84">
        <v>4494000</v>
      </c>
      <c r="G6421" s="84"/>
      <c r="H6421" s="18">
        <f t="shared" si="100"/>
        <v>4494000</v>
      </c>
    </row>
    <row r="6422" spans="2:8" s="13" customFormat="1" hidden="1" x14ac:dyDescent="0.15">
      <c r="B6422" s="81">
        <v>112001</v>
      </c>
      <c r="C6422" s="82" t="s">
        <v>9</v>
      </c>
      <c r="D6422" s="83">
        <v>43767</v>
      </c>
      <c r="E6422" s="82" t="s">
        <v>2913</v>
      </c>
      <c r="F6422" s="84"/>
      <c r="G6422" s="84">
        <v>-4494000</v>
      </c>
      <c r="H6422" s="18">
        <f t="shared" si="100"/>
        <v>-4494000</v>
      </c>
    </row>
    <row r="6423" spans="2:8" s="13" customFormat="1" hidden="1" x14ac:dyDescent="0.15">
      <c r="B6423" s="81">
        <v>711005</v>
      </c>
      <c r="C6423" s="82" t="s">
        <v>144</v>
      </c>
      <c r="D6423" s="83">
        <v>43767</v>
      </c>
      <c r="E6423" s="82" t="s">
        <v>2914</v>
      </c>
      <c r="F6423" s="84">
        <v>1200000</v>
      </c>
      <c r="G6423" s="84"/>
      <c r="H6423" s="18">
        <f t="shared" si="100"/>
        <v>1200000</v>
      </c>
    </row>
    <row r="6424" spans="2:8" s="13" customFormat="1" hidden="1" x14ac:dyDescent="0.15">
      <c r="B6424" s="81">
        <v>112001</v>
      </c>
      <c r="C6424" s="82" t="s">
        <v>9</v>
      </c>
      <c r="D6424" s="83">
        <v>43767</v>
      </c>
      <c r="E6424" s="82" t="s">
        <v>2914</v>
      </c>
      <c r="F6424" s="84"/>
      <c r="G6424" s="84">
        <v>-1200000</v>
      </c>
      <c r="H6424" s="18">
        <f t="shared" si="100"/>
        <v>-1200000</v>
      </c>
    </row>
    <row r="6425" spans="2:8" s="13" customFormat="1" hidden="1" x14ac:dyDescent="0.15">
      <c r="B6425" s="81">
        <v>611005</v>
      </c>
      <c r="C6425" s="82" t="s">
        <v>144</v>
      </c>
      <c r="D6425" s="83">
        <v>43767</v>
      </c>
      <c r="E6425" s="82" t="s">
        <v>2915</v>
      </c>
      <c r="F6425" s="84">
        <v>2800000</v>
      </c>
      <c r="G6425" s="84"/>
      <c r="H6425" s="18">
        <f t="shared" si="100"/>
        <v>2800000</v>
      </c>
    </row>
    <row r="6426" spans="2:8" s="13" customFormat="1" hidden="1" x14ac:dyDescent="0.15">
      <c r="B6426" s="81">
        <v>112001</v>
      </c>
      <c r="C6426" s="82" t="s">
        <v>9</v>
      </c>
      <c r="D6426" s="83">
        <v>43767</v>
      </c>
      <c r="E6426" s="82" t="s">
        <v>2915</v>
      </c>
      <c r="F6426" s="84"/>
      <c r="G6426" s="84">
        <v>-2800000</v>
      </c>
      <c r="H6426" s="18">
        <f t="shared" si="100"/>
        <v>-2800000</v>
      </c>
    </row>
    <row r="6427" spans="2:8" s="13" customFormat="1" hidden="1" x14ac:dyDescent="0.15">
      <c r="B6427" s="81">
        <v>611005</v>
      </c>
      <c r="C6427" s="82" t="s">
        <v>144</v>
      </c>
      <c r="D6427" s="83">
        <v>43767</v>
      </c>
      <c r="E6427" s="82" t="s">
        <v>2916</v>
      </c>
      <c r="F6427" s="84">
        <v>21971000</v>
      </c>
      <c r="G6427" s="84"/>
      <c r="H6427" s="18">
        <f t="shared" si="100"/>
        <v>21971000</v>
      </c>
    </row>
    <row r="6428" spans="2:8" s="13" customFormat="1" hidden="1" x14ac:dyDescent="0.15">
      <c r="B6428" s="81">
        <v>112001</v>
      </c>
      <c r="C6428" s="82" t="s">
        <v>9</v>
      </c>
      <c r="D6428" s="83">
        <v>43767</v>
      </c>
      <c r="E6428" s="82" t="s">
        <v>2916</v>
      </c>
      <c r="F6428" s="84"/>
      <c r="G6428" s="84">
        <v>-21971000</v>
      </c>
      <c r="H6428" s="18">
        <f t="shared" si="100"/>
        <v>-21971000</v>
      </c>
    </row>
    <row r="6429" spans="2:8" s="13" customFormat="1" hidden="1" x14ac:dyDescent="0.15">
      <c r="B6429" s="81">
        <v>611005</v>
      </c>
      <c r="C6429" s="82" t="s">
        <v>144</v>
      </c>
      <c r="D6429" s="83">
        <v>43767</v>
      </c>
      <c r="E6429" s="82" t="s">
        <v>2917</v>
      </c>
      <c r="F6429" s="84">
        <v>18129000</v>
      </c>
      <c r="G6429" s="84"/>
      <c r="H6429" s="18">
        <f t="shared" si="100"/>
        <v>18129000</v>
      </c>
    </row>
    <row r="6430" spans="2:8" s="13" customFormat="1" hidden="1" x14ac:dyDescent="0.15">
      <c r="B6430" s="81">
        <v>112001</v>
      </c>
      <c r="C6430" s="82" t="s">
        <v>9</v>
      </c>
      <c r="D6430" s="83">
        <v>43767</v>
      </c>
      <c r="E6430" s="82" t="s">
        <v>2917</v>
      </c>
      <c r="F6430" s="84"/>
      <c r="G6430" s="84">
        <v>-18129000</v>
      </c>
      <c r="H6430" s="18">
        <f t="shared" si="100"/>
        <v>-18129000</v>
      </c>
    </row>
    <row r="6431" spans="2:8" s="13" customFormat="1" hidden="1" x14ac:dyDescent="0.15">
      <c r="B6431" s="81">
        <v>811005</v>
      </c>
      <c r="C6431" s="82" t="s">
        <v>144</v>
      </c>
      <c r="D6431" s="83">
        <v>43767</v>
      </c>
      <c r="E6431" s="82" t="s">
        <v>2918</v>
      </c>
      <c r="F6431" s="84">
        <v>9325000</v>
      </c>
      <c r="G6431" s="84"/>
      <c r="H6431" s="18">
        <f t="shared" si="100"/>
        <v>9325000</v>
      </c>
    </row>
    <row r="6432" spans="2:8" s="13" customFormat="1" hidden="1" x14ac:dyDescent="0.15">
      <c r="B6432" s="81">
        <v>112001</v>
      </c>
      <c r="C6432" s="82" t="s">
        <v>9</v>
      </c>
      <c r="D6432" s="83">
        <v>43767</v>
      </c>
      <c r="E6432" s="82" t="s">
        <v>2918</v>
      </c>
      <c r="F6432" s="84"/>
      <c r="G6432" s="84">
        <v>-9325000</v>
      </c>
      <c r="H6432" s="18">
        <f t="shared" si="100"/>
        <v>-9325000</v>
      </c>
    </row>
    <row r="6433" spans="2:8" s="13" customFormat="1" hidden="1" x14ac:dyDescent="0.15">
      <c r="B6433" s="81">
        <v>811035</v>
      </c>
      <c r="C6433" s="82" t="s">
        <v>194</v>
      </c>
      <c r="D6433" s="83">
        <v>43769</v>
      </c>
      <c r="E6433" s="82" t="s">
        <v>243</v>
      </c>
      <c r="F6433" s="84">
        <v>12500</v>
      </c>
      <c r="G6433" s="84"/>
      <c r="H6433" s="18">
        <f t="shared" si="100"/>
        <v>12500</v>
      </c>
    </row>
    <row r="6434" spans="2:8" s="13" customFormat="1" hidden="1" x14ac:dyDescent="0.15">
      <c r="B6434" s="81">
        <v>112001</v>
      </c>
      <c r="C6434" s="82" t="s">
        <v>9</v>
      </c>
      <c r="D6434" s="83">
        <v>43769</v>
      </c>
      <c r="E6434" s="82" t="s">
        <v>243</v>
      </c>
      <c r="F6434" s="84"/>
      <c r="G6434" s="84">
        <v>-12500</v>
      </c>
      <c r="H6434" s="18">
        <f t="shared" ref="H6434:H6497" si="101">F6434+G6434</f>
        <v>-12500</v>
      </c>
    </row>
    <row r="6435" spans="2:8" s="13" customFormat="1" hidden="1" x14ac:dyDescent="0.15">
      <c r="B6435" s="81">
        <v>112001</v>
      </c>
      <c r="C6435" s="82" t="s">
        <v>9</v>
      </c>
      <c r="D6435" s="83">
        <v>43769</v>
      </c>
      <c r="E6435" s="82" t="s">
        <v>660</v>
      </c>
      <c r="F6435" s="84">
        <v>640360</v>
      </c>
      <c r="G6435" s="84"/>
      <c r="H6435" s="18">
        <f t="shared" si="101"/>
        <v>640360</v>
      </c>
    </row>
    <row r="6436" spans="2:8" s="13" customFormat="1" hidden="1" x14ac:dyDescent="0.15">
      <c r="B6436" s="81">
        <v>911001</v>
      </c>
      <c r="C6436" s="82" t="s">
        <v>197</v>
      </c>
      <c r="D6436" s="83">
        <v>43769</v>
      </c>
      <c r="E6436" s="82" t="s">
        <v>660</v>
      </c>
      <c r="F6436" s="84"/>
      <c r="G6436" s="84">
        <v>-640360</v>
      </c>
      <c r="H6436" s="18">
        <f t="shared" si="101"/>
        <v>-640360</v>
      </c>
    </row>
    <row r="6437" spans="2:8" s="13" customFormat="1" hidden="1" x14ac:dyDescent="0.15">
      <c r="B6437" s="81">
        <v>912005</v>
      </c>
      <c r="C6437" s="82" t="s">
        <v>206</v>
      </c>
      <c r="D6437" s="83">
        <v>43769</v>
      </c>
      <c r="E6437" s="82" t="s">
        <v>822</v>
      </c>
      <c r="F6437" s="84">
        <v>128072</v>
      </c>
      <c r="G6437" s="84"/>
      <c r="H6437" s="18">
        <f t="shared" si="101"/>
        <v>128072</v>
      </c>
    </row>
    <row r="6438" spans="2:8" s="13" customFormat="1" hidden="1" x14ac:dyDescent="0.15">
      <c r="B6438" s="81">
        <v>112001</v>
      </c>
      <c r="C6438" s="82" t="s">
        <v>9</v>
      </c>
      <c r="D6438" s="83">
        <v>43769</v>
      </c>
      <c r="E6438" s="82" t="s">
        <v>822</v>
      </c>
      <c r="F6438" s="84"/>
      <c r="G6438" s="84">
        <v>-128072</v>
      </c>
      <c r="H6438" s="18">
        <f t="shared" si="101"/>
        <v>-128072</v>
      </c>
    </row>
    <row r="6439" spans="2:8" s="13" customFormat="1" hidden="1" x14ac:dyDescent="0.15">
      <c r="B6439" s="81">
        <v>811035</v>
      </c>
      <c r="C6439" s="82" t="s">
        <v>194</v>
      </c>
      <c r="D6439" s="83">
        <v>43763</v>
      </c>
      <c r="E6439" s="82" t="s">
        <v>2919</v>
      </c>
      <c r="F6439" s="84">
        <v>1500</v>
      </c>
      <c r="G6439" s="84"/>
      <c r="H6439" s="18">
        <f t="shared" si="101"/>
        <v>1500</v>
      </c>
    </row>
    <row r="6440" spans="2:8" s="13" customFormat="1" hidden="1" x14ac:dyDescent="0.15">
      <c r="B6440" s="81">
        <v>112006</v>
      </c>
      <c r="C6440" s="82" t="s">
        <v>2281</v>
      </c>
      <c r="D6440" s="83">
        <v>43763</v>
      </c>
      <c r="E6440" s="82" t="s">
        <v>2919</v>
      </c>
      <c r="F6440" s="84"/>
      <c r="G6440" s="84">
        <v>-1500</v>
      </c>
      <c r="H6440" s="18">
        <f t="shared" si="101"/>
        <v>-1500</v>
      </c>
    </row>
    <row r="6441" spans="2:8" s="13" customFormat="1" hidden="1" x14ac:dyDescent="0.15">
      <c r="B6441" s="81">
        <v>811035</v>
      </c>
      <c r="C6441" s="82" t="s">
        <v>194</v>
      </c>
      <c r="D6441" s="83">
        <v>43763</v>
      </c>
      <c r="E6441" s="82" t="s">
        <v>2920</v>
      </c>
      <c r="F6441" s="84">
        <v>31000</v>
      </c>
      <c r="G6441" s="84"/>
      <c r="H6441" s="18">
        <f t="shared" si="101"/>
        <v>31000</v>
      </c>
    </row>
    <row r="6442" spans="2:8" s="13" customFormat="1" hidden="1" x14ac:dyDescent="0.15">
      <c r="B6442" s="81">
        <v>112006</v>
      </c>
      <c r="C6442" s="82" t="s">
        <v>2281</v>
      </c>
      <c r="D6442" s="83">
        <v>43763</v>
      </c>
      <c r="E6442" s="82" t="s">
        <v>2920</v>
      </c>
      <c r="F6442" s="84"/>
      <c r="G6442" s="84">
        <v>-31000</v>
      </c>
      <c r="H6442" s="18">
        <f t="shared" si="101"/>
        <v>-31000</v>
      </c>
    </row>
    <row r="6443" spans="2:8" s="13" customFormat="1" hidden="1" x14ac:dyDescent="0.15">
      <c r="B6443" s="81">
        <v>912001</v>
      </c>
      <c r="C6443" s="82" t="s">
        <v>202</v>
      </c>
      <c r="D6443" s="83">
        <v>43739</v>
      </c>
      <c r="E6443" s="82" t="s">
        <v>2921</v>
      </c>
      <c r="F6443" s="84">
        <v>91692</v>
      </c>
      <c r="G6443" s="84"/>
      <c r="H6443" s="18">
        <f t="shared" si="101"/>
        <v>91692</v>
      </c>
    </row>
    <row r="6444" spans="2:8" s="13" customFormat="1" hidden="1" x14ac:dyDescent="0.15">
      <c r="B6444" s="81">
        <v>112007</v>
      </c>
      <c r="C6444" s="82" t="s">
        <v>2329</v>
      </c>
      <c r="D6444" s="83">
        <v>43739</v>
      </c>
      <c r="E6444" s="82" t="s">
        <v>2921</v>
      </c>
      <c r="F6444" s="84"/>
      <c r="G6444" s="84">
        <v>-91692</v>
      </c>
      <c r="H6444" s="18">
        <f t="shared" si="101"/>
        <v>-91692</v>
      </c>
    </row>
    <row r="6445" spans="2:8" s="13" customFormat="1" hidden="1" x14ac:dyDescent="0.15">
      <c r="B6445" s="81">
        <v>811035</v>
      </c>
      <c r="C6445" s="82" t="s">
        <v>194</v>
      </c>
      <c r="D6445" s="83">
        <v>43739</v>
      </c>
      <c r="E6445" s="82" t="s">
        <v>243</v>
      </c>
      <c r="F6445" s="84">
        <v>30000</v>
      </c>
      <c r="G6445" s="84"/>
      <c r="H6445" s="18">
        <f t="shared" si="101"/>
        <v>30000</v>
      </c>
    </row>
    <row r="6446" spans="2:8" s="13" customFormat="1" hidden="1" x14ac:dyDescent="0.15">
      <c r="B6446" s="81">
        <v>112007</v>
      </c>
      <c r="C6446" s="82" t="s">
        <v>2329</v>
      </c>
      <c r="D6446" s="83">
        <v>43739</v>
      </c>
      <c r="E6446" s="82" t="s">
        <v>243</v>
      </c>
      <c r="F6446" s="84"/>
      <c r="G6446" s="84">
        <v>-30000</v>
      </c>
      <c r="H6446" s="18">
        <f t="shared" si="101"/>
        <v>-30000</v>
      </c>
    </row>
    <row r="6447" spans="2:8" s="13" customFormat="1" hidden="1" x14ac:dyDescent="0.15">
      <c r="B6447" s="81">
        <v>912001</v>
      </c>
      <c r="C6447" s="82" t="s">
        <v>202</v>
      </c>
      <c r="D6447" s="83">
        <v>43739</v>
      </c>
      <c r="E6447" s="82" t="s">
        <v>2921</v>
      </c>
      <c r="F6447" s="84">
        <v>38043876</v>
      </c>
      <c r="G6447" s="84"/>
      <c r="H6447" s="18">
        <f t="shared" si="101"/>
        <v>38043876</v>
      </c>
    </row>
    <row r="6448" spans="2:8" s="13" customFormat="1" hidden="1" x14ac:dyDescent="0.15">
      <c r="B6448" s="81">
        <v>112007</v>
      </c>
      <c r="C6448" s="82" t="s">
        <v>2329</v>
      </c>
      <c r="D6448" s="83">
        <v>43739</v>
      </c>
      <c r="E6448" s="82" t="s">
        <v>2921</v>
      </c>
      <c r="F6448" s="84"/>
      <c r="G6448" s="84">
        <v>-38043876</v>
      </c>
      <c r="H6448" s="18">
        <f t="shared" si="101"/>
        <v>-38043876</v>
      </c>
    </row>
    <row r="6449" spans="2:8" s="13" customFormat="1" hidden="1" x14ac:dyDescent="0.15">
      <c r="B6449" s="81">
        <v>142001</v>
      </c>
      <c r="C6449" s="82" t="s">
        <v>39</v>
      </c>
      <c r="D6449" s="83">
        <v>43756</v>
      </c>
      <c r="E6449" s="82" t="s">
        <v>2922</v>
      </c>
      <c r="F6449" s="84">
        <v>500000000</v>
      </c>
      <c r="G6449" s="84"/>
      <c r="H6449" s="18">
        <f t="shared" si="101"/>
        <v>500000000</v>
      </c>
    </row>
    <row r="6450" spans="2:8" s="13" customFormat="1" hidden="1" x14ac:dyDescent="0.15">
      <c r="B6450" s="81">
        <v>112007</v>
      </c>
      <c r="C6450" s="82" t="s">
        <v>2329</v>
      </c>
      <c r="D6450" s="83">
        <v>43756</v>
      </c>
      <c r="E6450" s="82" t="s">
        <v>2922</v>
      </c>
      <c r="F6450" s="84"/>
      <c r="G6450" s="84">
        <v>-500000000</v>
      </c>
      <c r="H6450" s="18">
        <f t="shared" si="101"/>
        <v>-500000000</v>
      </c>
    </row>
    <row r="6451" spans="2:8" s="13" customFormat="1" hidden="1" x14ac:dyDescent="0.15">
      <c r="B6451" s="81">
        <v>811035</v>
      </c>
      <c r="C6451" s="82" t="s">
        <v>194</v>
      </c>
      <c r="D6451" s="83">
        <v>43756</v>
      </c>
      <c r="E6451" s="82" t="s">
        <v>243</v>
      </c>
      <c r="F6451" s="84">
        <v>3500</v>
      </c>
      <c r="G6451" s="84"/>
      <c r="H6451" s="18">
        <f t="shared" si="101"/>
        <v>3500</v>
      </c>
    </row>
    <row r="6452" spans="2:8" s="13" customFormat="1" hidden="1" x14ac:dyDescent="0.15">
      <c r="B6452" s="81">
        <v>112007</v>
      </c>
      <c r="C6452" s="82" t="s">
        <v>2329</v>
      </c>
      <c r="D6452" s="83">
        <v>43756</v>
      </c>
      <c r="E6452" s="82" t="s">
        <v>243</v>
      </c>
      <c r="F6452" s="84"/>
      <c r="G6452" s="84">
        <v>-3500</v>
      </c>
      <c r="H6452" s="18">
        <f t="shared" si="101"/>
        <v>-3500</v>
      </c>
    </row>
    <row r="6453" spans="2:8" s="13" customFormat="1" hidden="1" x14ac:dyDescent="0.15">
      <c r="B6453" s="81">
        <v>142001</v>
      </c>
      <c r="C6453" s="82" t="s">
        <v>39</v>
      </c>
      <c r="D6453" s="83">
        <v>43761</v>
      </c>
      <c r="E6453" s="82" t="s">
        <v>2923</v>
      </c>
      <c r="F6453" s="84">
        <v>626750000</v>
      </c>
      <c r="G6453" s="84"/>
      <c r="H6453" s="18">
        <f t="shared" si="101"/>
        <v>626750000</v>
      </c>
    </row>
    <row r="6454" spans="2:8" s="13" customFormat="1" hidden="1" x14ac:dyDescent="0.15">
      <c r="B6454" s="81">
        <v>112007</v>
      </c>
      <c r="C6454" s="82" t="s">
        <v>2329</v>
      </c>
      <c r="D6454" s="83">
        <v>43761</v>
      </c>
      <c r="E6454" s="82" t="s">
        <v>2923</v>
      </c>
      <c r="F6454" s="84"/>
      <c r="G6454" s="84">
        <v>-626750000</v>
      </c>
      <c r="H6454" s="18">
        <f t="shared" si="101"/>
        <v>-626750000</v>
      </c>
    </row>
    <row r="6455" spans="2:8" s="13" customFormat="1" hidden="1" x14ac:dyDescent="0.15">
      <c r="B6455" s="81">
        <v>811035</v>
      </c>
      <c r="C6455" s="82" t="s">
        <v>194</v>
      </c>
      <c r="D6455" s="83">
        <v>43761</v>
      </c>
      <c r="E6455" s="82" t="s">
        <v>243</v>
      </c>
      <c r="F6455" s="84">
        <v>30000</v>
      </c>
      <c r="G6455" s="84"/>
      <c r="H6455" s="18">
        <f t="shared" si="101"/>
        <v>30000</v>
      </c>
    </row>
    <row r="6456" spans="2:8" s="13" customFormat="1" hidden="1" x14ac:dyDescent="0.15">
      <c r="B6456" s="81">
        <v>112007</v>
      </c>
      <c r="C6456" s="82" t="s">
        <v>2329</v>
      </c>
      <c r="D6456" s="83">
        <v>43761</v>
      </c>
      <c r="E6456" s="82" t="s">
        <v>243</v>
      </c>
      <c r="F6456" s="84"/>
      <c r="G6456" s="84">
        <v>-30000</v>
      </c>
      <c r="H6456" s="18">
        <f t="shared" si="101"/>
        <v>-30000</v>
      </c>
    </row>
    <row r="6457" spans="2:8" s="13" customFormat="1" hidden="1" x14ac:dyDescent="0.15">
      <c r="B6457" s="81">
        <v>811035</v>
      </c>
      <c r="C6457" s="82" t="s">
        <v>194</v>
      </c>
      <c r="D6457" s="83">
        <v>43762</v>
      </c>
      <c r="E6457" s="82" t="s">
        <v>243</v>
      </c>
      <c r="F6457" s="84">
        <v>30000</v>
      </c>
      <c r="G6457" s="84"/>
      <c r="H6457" s="18">
        <f t="shared" si="101"/>
        <v>30000</v>
      </c>
    </row>
    <row r="6458" spans="2:8" s="13" customFormat="1" hidden="1" x14ac:dyDescent="0.15">
      <c r="B6458" s="81">
        <v>112007</v>
      </c>
      <c r="C6458" s="82" t="s">
        <v>2329</v>
      </c>
      <c r="D6458" s="83">
        <v>43762</v>
      </c>
      <c r="E6458" s="82" t="s">
        <v>243</v>
      </c>
      <c r="F6458" s="84"/>
      <c r="G6458" s="84">
        <v>-30000</v>
      </c>
      <c r="H6458" s="18">
        <f t="shared" si="101"/>
        <v>-30000</v>
      </c>
    </row>
    <row r="6459" spans="2:8" s="13" customFormat="1" hidden="1" x14ac:dyDescent="0.15">
      <c r="B6459" s="81">
        <v>811001</v>
      </c>
      <c r="C6459" s="82" t="s">
        <v>186</v>
      </c>
      <c r="D6459" s="83">
        <v>43741</v>
      </c>
      <c r="E6459" s="82" t="s">
        <v>2924</v>
      </c>
      <c r="F6459" s="84">
        <v>4960900</v>
      </c>
      <c r="G6459" s="84"/>
      <c r="H6459" s="18">
        <f t="shared" si="101"/>
        <v>4960900</v>
      </c>
    </row>
    <row r="6460" spans="2:8" s="13" customFormat="1" hidden="1" x14ac:dyDescent="0.15">
      <c r="B6460" s="81">
        <v>112004</v>
      </c>
      <c r="C6460" s="82" t="s">
        <v>402</v>
      </c>
      <c r="D6460" s="83">
        <v>43741</v>
      </c>
      <c r="E6460" s="82" t="s">
        <v>2924</v>
      </c>
      <c r="F6460" s="84"/>
      <c r="G6460" s="84">
        <v>-4960900</v>
      </c>
      <c r="H6460" s="18">
        <f t="shared" si="101"/>
        <v>-4960900</v>
      </c>
    </row>
    <row r="6461" spans="2:8" s="13" customFormat="1" hidden="1" x14ac:dyDescent="0.15">
      <c r="B6461" s="81">
        <v>811035</v>
      </c>
      <c r="C6461" s="82" t="s">
        <v>194</v>
      </c>
      <c r="D6461" s="83">
        <v>43741</v>
      </c>
      <c r="E6461" s="82" t="s">
        <v>1017</v>
      </c>
      <c r="F6461" s="84">
        <v>35009.780000000006</v>
      </c>
      <c r="G6461" s="84"/>
      <c r="H6461" s="18">
        <f t="shared" si="101"/>
        <v>35009.780000000006</v>
      </c>
    </row>
    <row r="6462" spans="2:8" s="13" customFormat="1" hidden="1" x14ac:dyDescent="0.15">
      <c r="B6462" s="81">
        <v>112004</v>
      </c>
      <c r="C6462" s="82" t="s">
        <v>402</v>
      </c>
      <c r="D6462" s="83">
        <v>43741</v>
      </c>
      <c r="E6462" s="82" t="s">
        <v>1017</v>
      </c>
      <c r="F6462" s="84"/>
      <c r="G6462" s="84">
        <v>-35009.78</v>
      </c>
      <c r="H6462" s="18">
        <f t="shared" si="101"/>
        <v>-35009.78</v>
      </c>
    </row>
    <row r="6463" spans="2:8" s="13" customFormat="1" hidden="1" x14ac:dyDescent="0.15">
      <c r="B6463" s="81">
        <v>811035</v>
      </c>
      <c r="C6463" s="82" t="s">
        <v>194</v>
      </c>
      <c r="D6463" s="83">
        <v>43741</v>
      </c>
      <c r="E6463" s="82" t="s">
        <v>1017</v>
      </c>
      <c r="F6463" s="84">
        <v>70870</v>
      </c>
      <c r="G6463" s="84"/>
      <c r="H6463" s="18">
        <f t="shared" si="101"/>
        <v>70870</v>
      </c>
    </row>
    <row r="6464" spans="2:8" s="13" customFormat="1" hidden="1" x14ac:dyDescent="0.15">
      <c r="B6464" s="81">
        <v>112004</v>
      </c>
      <c r="C6464" s="82" t="s">
        <v>402</v>
      </c>
      <c r="D6464" s="83">
        <v>43741</v>
      </c>
      <c r="E6464" s="82" t="s">
        <v>1017</v>
      </c>
      <c r="F6464" s="84"/>
      <c r="G6464" s="84">
        <v>-70870</v>
      </c>
      <c r="H6464" s="18">
        <f t="shared" si="101"/>
        <v>-70870</v>
      </c>
    </row>
    <row r="6465" spans="2:8" s="13" customFormat="1" hidden="1" x14ac:dyDescent="0.15">
      <c r="B6465" s="81">
        <v>811035</v>
      </c>
      <c r="C6465" s="82" t="s">
        <v>194</v>
      </c>
      <c r="D6465" s="83">
        <v>43741</v>
      </c>
      <c r="E6465" s="82" t="s">
        <v>1017</v>
      </c>
      <c r="F6465" s="84">
        <v>354350</v>
      </c>
      <c r="G6465" s="84"/>
      <c r="H6465" s="18">
        <f t="shared" si="101"/>
        <v>354350</v>
      </c>
    </row>
    <row r="6466" spans="2:8" s="13" customFormat="1" hidden="1" x14ac:dyDescent="0.15">
      <c r="B6466" s="81">
        <v>112004</v>
      </c>
      <c r="C6466" s="82" t="s">
        <v>402</v>
      </c>
      <c r="D6466" s="83">
        <v>43741</v>
      </c>
      <c r="E6466" s="82" t="s">
        <v>1017</v>
      </c>
      <c r="F6466" s="84"/>
      <c r="G6466" s="84">
        <v>-354350</v>
      </c>
      <c r="H6466" s="18">
        <f t="shared" si="101"/>
        <v>-354350</v>
      </c>
    </row>
    <row r="6467" spans="2:8" s="13" customFormat="1" hidden="1" x14ac:dyDescent="0.15">
      <c r="B6467" s="81">
        <v>142001</v>
      </c>
      <c r="C6467" s="82" t="s">
        <v>39</v>
      </c>
      <c r="D6467" s="83">
        <v>43753</v>
      </c>
      <c r="E6467" s="82" t="s">
        <v>2925</v>
      </c>
      <c r="F6467" s="84">
        <v>127566000</v>
      </c>
      <c r="G6467" s="84"/>
      <c r="H6467" s="18">
        <f t="shared" si="101"/>
        <v>127566000</v>
      </c>
    </row>
    <row r="6468" spans="2:8" s="13" customFormat="1" hidden="1" x14ac:dyDescent="0.15">
      <c r="B6468" s="81">
        <v>112004</v>
      </c>
      <c r="C6468" s="82" t="s">
        <v>402</v>
      </c>
      <c r="D6468" s="83">
        <v>43753</v>
      </c>
      <c r="E6468" s="82" t="s">
        <v>2925</v>
      </c>
      <c r="F6468" s="84"/>
      <c r="G6468" s="84">
        <v>-127566000</v>
      </c>
      <c r="H6468" s="18">
        <f t="shared" si="101"/>
        <v>-127566000</v>
      </c>
    </row>
    <row r="6469" spans="2:8" s="13" customFormat="1" hidden="1" x14ac:dyDescent="0.15">
      <c r="B6469" s="81">
        <v>811035</v>
      </c>
      <c r="C6469" s="82" t="s">
        <v>194</v>
      </c>
      <c r="D6469" s="83">
        <v>43753</v>
      </c>
      <c r="E6469" s="82" t="s">
        <v>1017</v>
      </c>
      <c r="F6469" s="84">
        <v>35151.519999999997</v>
      </c>
      <c r="G6469" s="84"/>
      <c r="H6469" s="18">
        <f t="shared" si="101"/>
        <v>35151.519999999997</v>
      </c>
    </row>
    <row r="6470" spans="2:8" s="13" customFormat="1" hidden="1" x14ac:dyDescent="0.15">
      <c r="B6470" s="81">
        <v>112004</v>
      </c>
      <c r="C6470" s="82" t="s">
        <v>402</v>
      </c>
      <c r="D6470" s="83">
        <v>43753</v>
      </c>
      <c r="E6470" s="82" t="s">
        <v>1017</v>
      </c>
      <c r="F6470" s="84"/>
      <c r="G6470" s="84">
        <v>-35151.519999999997</v>
      </c>
      <c r="H6470" s="18">
        <f t="shared" si="101"/>
        <v>-35151.519999999997</v>
      </c>
    </row>
    <row r="6471" spans="2:8" s="13" customFormat="1" hidden="1" x14ac:dyDescent="0.15">
      <c r="B6471" s="81">
        <v>811035</v>
      </c>
      <c r="C6471" s="82" t="s">
        <v>194</v>
      </c>
      <c r="D6471" s="83">
        <v>43753</v>
      </c>
      <c r="E6471" s="82" t="s">
        <v>1017</v>
      </c>
      <c r="F6471" s="84">
        <v>159457.5</v>
      </c>
      <c r="G6471" s="84"/>
      <c r="H6471" s="18">
        <f t="shared" si="101"/>
        <v>159457.5</v>
      </c>
    </row>
    <row r="6472" spans="2:8" s="13" customFormat="1" hidden="1" x14ac:dyDescent="0.15">
      <c r="B6472" s="81">
        <v>112004</v>
      </c>
      <c r="C6472" s="82" t="s">
        <v>402</v>
      </c>
      <c r="D6472" s="83">
        <v>43753</v>
      </c>
      <c r="E6472" s="82" t="s">
        <v>1017</v>
      </c>
      <c r="F6472" s="84"/>
      <c r="G6472" s="84">
        <v>-159457.5</v>
      </c>
      <c r="H6472" s="18">
        <f t="shared" si="101"/>
        <v>-159457.5</v>
      </c>
    </row>
    <row r="6473" spans="2:8" s="13" customFormat="1" hidden="1" x14ac:dyDescent="0.15">
      <c r="B6473" s="81">
        <v>142001</v>
      </c>
      <c r="C6473" s="82" t="s">
        <v>39</v>
      </c>
      <c r="D6473" s="83">
        <v>43754</v>
      </c>
      <c r="E6473" s="82" t="s">
        <v>2926</v>
      </c>
      <c r="F6473" s="84">
        <v>69310860</v>
      </c>
      <c r="G6473" s="84"/>
      <c r="H6473" s="18">
        <f t="shared" si="101"/>
        <v>69310860</v>
      </c>
    </row>
    <row r="6474" spans="2:8" s="13" customFormat="1" hidden="1" x14ac:dyDescent="0.15">
      <c r="B6474" s="81">
        <v>112004</v>
      </c>
      <c r="C6474" s="82" t="s">
        <v>402</v>
      </c>
      <c r="D6474" s="83">
        <v>43754</v>
      </c>
      <c r="E6474" s="82" t="s">
        <v>2926</v>
      </c>
      <c r="F6474" s="84"/>
      <c r="G6474" s="84">
        <v>-69310860</v>
      </c>
      <c r="H6474" s="18">
        <f t="shared" si="101"/>
        <v>-69310860</v>
      </c>
    </row>
    <row r="6475" spans="2:8" s="13" customFormat="1" hidden="1" x14ac:dyDescent="0.15">
      <c r="B6475" s="81">
        <v>811035</v>
      </c>
      <c r="C6475" s="82" t="s">
        <v>194</v>
      </c>
      <c r="D6475" s="83">
        <v>43754</v>
      </c>
      <c r="E6475" s="82" t="s">
        <v>1017</v>
      </c>
      <c r="F6475" s="84">
        <v>35009.780000000006</v>
      </c>
      <c r="G6475" s="84"/>
      <c r="H6475" s="18">
        <f t="shared" si="101"/>
        <v>35009.780000000006</v>
      </c>
    </row>
    <row r="6476" spans="2:8" s="13" customFormat="1" hidden="1" x14ac:dyDescent="0.15">
      <c r="B6476" s="81">
        <v>112004</v>
      </c>
      <c r="C6476" s="82" t="s">
        <v>402</v>
      </c>
      <c r="D6476" s="83">
        <v>43754</v>
      </c>
      <c r="E6476" s="82" t="s">
        <v>1017</v>
      </c>
      <c r="F6476" s="84"/>
      <c r="G6476" s="84">
        <v>-35009.780000000006</v>
      </c>
      <c r="H6476" s="18">
        <f t="shared" si="101"/>
        <v>-35009.780000000006</v>
      </c>
    </row>
    <row r="6477" spans="2:8" s="13" customFormat="1" hidden="1" x14ac:dyDescent="0.15">
      <c r="B6477" s="81">
        <v>811035</v>
      </c>
      <c r="C6477" s="82" t="s">
        <v>194</v>
      </c>
      <c r="D6477" s="83">
        <v>43754</v>
      </c>
      <c r="E6477" s="82" t="s">
        <v>1017</v>
      </c>
      <c r="F6477" s="84">
        <v>86603.14</v>
      </c>
      <c r="G6477" s="84"/>
      <c r="H6477" s="18">
        <f t="shared" si="101"/>
        <v>86603.14</v>
      </c>
    </row>
    <row r="6478" spans="2:8" s="13" customFormat="1" hidden="1" x14ac:dyDescent="0.15">
      <c r="B6478" s="81">
        <v>112004</v>
      </c>
      <c r="C6478" s="82" t="s">
        <v>402</v>
      </c>
      <c r="D6478" s="83">
        <v>43754</v>
      </c>
      <c r="E6478" s="82" t="s">
        <v>1017</v>
      </c>
      <c r="F6478" s="84"/>
      <c r="G6478" s="84">
        <v>-86603.14</v>
      </c>
      <c r="H6478" s="18">
        <f t="shared" si="101"/>
        <v>-86603.14</v>
      </c>
    </row>
    <row r="6479" spans="2:8" s="13" customFormat="1" hidden="1" x14ac:dyDescent="0.15">
      <c r="B6479" s="81">
        <v>142001</v>
      </c>
      <c r="C6479" s="82" t="s">
        <v>39</v>
      </c>
      <c r="D6479" s="83">
        <v>43754</v>
      </c>
      <c r="E6479" s="82" t="s">
        <v>2927</v>
      </c>
      <c r="F6479" s="84">
        <v>12756600</v>
      </c>
      <c r="G6479" s="84"/>
      <c r="H6479" s="18">
        <f t="shared" si="101"/>
        <v>12756600</v>
      </c>
    </row>
    <row r="6480" spans="2:8" s="13" customFormat="1" hidden="1" x14ac:dyDescent="0.15">
      <c r="B6480" s="81">
        <v>112004</v>
      </c>
      <c r="C6480" s="82" t="s">
        <v>402</v>
      </c>
      <c r="D6480" s="83">
        <v>43754</v>
      </c>
      <c r="E6480" s="82" t="s">
        <v>2927</v>
      </c>
      <c r="F6480" s="84"/>
      <c r="G6480" s="84">
        <v>-12756600</v>
      </c>
      <c r="H6480" s="18">
        <f t="shared" si="101"/>
        <v>-12756600</v>
      </c>
    </row>
    <row r="6481" spans="2:8" s="13" customFormat="1" hidden="1" x14ac:dyDescent="0.15">
      <c r="B6481" s="81">
        <v>811035</v>
      </c>
      <c r="C6481" s="82" t="s">
        <v>194</v>
      </c>
      <c r="D6481" s="83">
        <v>43754</v>
      </c>
      <c r="E6481" s="82" t="s">
        <v>1017</v>
      </c>
      <c r="F6481" s="84">
        <v>35009.780000000006</v>
      </c>
      <c r="G6481" s="84"/>
      <c r="H6481" s="18">
        <f t="shared" si="101"/>
        <v>35009.780000000006</v>
      </c>
    </row>
    <row r="6482" spans="2:8" s="13" customFormat="1" hidden="1" x14ac:dyDescent="0.15">
      <c r="B6482" s="81">
        <v>112004</v>
      </c>
      <c r="C6482" s="82" t="s">
        <v>402</v>
      </c>
      <c r="D6482" s="83">
        <v>43754</v>
      </c>
      <c r="E6482" s="82" t="s">
        <v>1017</v>
      </c>
      <c r="F6482" s="84"/>
      <c r="G6482" s="84">
        <v>-35009.780000000006</v>
      </c>
      <c r="H6482" s="18">
        <f t="shared" si="101"/>
        <v>-35009.780000000006</v>
      </c>
    </row>
    <row r="6483" spans="2:8" s="13" customFormat="1" hidden="1" x14ac:dyDescent="0.15">
      <c r="B6483" s="81">
        <v>811035</v>
      </c>
      <c r="C6483" s="82" t="s">
        <v>194</v>
      </c>
      <c r="D6483" s="83">
        <v>43754</v>
      </c>
      <c r="E6483" s="82" t="s">
        <v>1017</v>
      </c>
      <c r="F6483" s="84">
        <v>70870</v>
      </c>
      <c r="G6483" s="84"/>
      <c r="H6483" s="18">
        <f t="shared" si="101"/>
        <v>70870</v>
      </c>
    </row>
    <row r="6484" spans="2:8" s="13" customFormat="1" hidden="1" x14ac:dyDescent="0.15">
      <c r="B6484" s="81">
        <v>112004</v>
      </c>
      <c r="C6484" s="82" t="s">
        <v>402</v>
      </c>
      <c r="D6484" s="83">
        <v>43754</v>
      </c>
      <c r="E6484" s="82" t="s">
        <v>1017</v>
      </c>
      <c r="F6484" s="84"/>
      <c r="G6484" s="84">
        <v>-70870</v>
      </c>
      <c r="H6484" s="18">
        <f t="shared" si="101"/>
        <v>-70870</v>
      </c>
    </row>
    <row r="6485" spans="2:8" s="13" customFormat="1" hidden="1" x14ac:dyDescent="0.15">
      <c r="B6485" s="81">
        <v>811035</v>
      </c>
      <c r="C6485" s="82" t="s">
        <v>194</v>
      </c>
      <c r="D6485" s="83">
        <v>43769</v>
      </c>
      <c r="E6485" s="82" t="s">
        <v>1017</v>
      </c>
      <c r="F6485" s="84">
        <v>70870</v>
      </c>
      <c r="G6485" s="84"/>
      <c r="H6485" s="18">
        <f t="shared" si="101"/>
        <v>70870</v>
      </c>
    </row>
    <row r="6486" spans="2:8" s="13" customFormat="1" hidden="1" x14ac:dyDescent="0.15">
      <c r="B6486" s="81">
        <v>112004</v>
      </c>
      <c r="C6486" s="82" t="s">
        <v>402</v>
      </c>
      <c r="D6486" s="83">
        <v>43769</v>
      </c>
      <c r="E6486" s="82" t="s">
        <v>1017</v>
      </c>
      <c r="F6486" s="84"/>
      <c r="G6486" s="84">
        <v>-70870</v>
      </c>
      <c r="H6486" s="18">
        <f t="shared" si="101"/>
        <v>-70870</v>
      </c>
    </row>
    <row r="6487" spans="2:8" s="13" customFormat="1" hidden="1" x14ac:dyDescent="0.15">
      <c r="B6487" s="81">
        <v>912002</v>
      </c>
      <c r="C6487" s="82" t="s">
        <v>203</v>
      </c>
      <c r="D6487" s="83">
        <v>43769</v>
      </c>
      <c r="E6487" s="82" t="s">
        <v>203</v>
      </c>
      <c r="F6487" s="84">
        <v>115455.28859999403</v>
      </c>
      <c r="G6487" s="84"/>
      <c r="H6487" s="18">
        <f t="shared" si="101"/>
        <v>115455.28859999403</v>
      </c>
    </row>
    <row r="6488" spans="2:8" s="13" customFormat="1" hidden="1" x14ac:dyDescent="0.15">
      <c r="B6488" s="81">
        <v>112004</v>
      </c>
      <c r="C6488" s="82" t="s">
        <v>402</v>
      </c>
      <c r="D6488" s="83">
        <v>43769</v>
      </c>
      <c r="E6488" s="82" t="s">
        <v>203</v>
      </c>
      <c r="F6488" s="84"/>
      <c r="G6488" s="84">
        <v>-115455.28859999403</v>
      </c>
      <c r="H6488" s="18">
        <f t="shared" si="101"/>
        <v>-115455.28859999403</v>
      </c>
    </row>
    <row r="6489" spans="2:8" s="13" customFormat="1" hidden="1" x14ac:dyDescent="0.15">
      <c r="B6489" s="81">
        <v>122023</v>
      </c>
      <c r="C6489" s="82" t="s">
        <v>2928</v>
      </c>
      <c r="D6489" s="83">
        <v>43769</v>
      </c>
      <c r="E6489" s="82" t="s">
        <v>2929</v>
      </c>
      <c r="F6489" s="84">
        <v>29680004.199999999</v>
      </c>
      <c r="G6489" s="84"/>
      <c r="H6489" s="18">
        <f t="shared" si="101"/>
        <v>29680004.199999999</v>
      </c>
    </row>
    <row r="6490" spans="2:8" s="13" customFormat="1" hidden="1" x14ac:dyDescent="0.15">
      <c r="B6490" s="81">
        <v>122060</v>
      </c>
      <c r="C6490" s="82" t="s">
        <v>2692</v>
      </c>
      <c r="D6490" s="83">
        <v>43769</v>
      </c>
      <c r="E6490" s="82" t="s">
        <v>2929</v>
      </c>
      <c r="F6490" s="84">
        <v>2640000</v>
      </c>
      <c r="G6490" s="84"/>
      <c r="H6490" s="18">
        <f t="shared" si="101"/>
        <v>2640000</v>
      </c>
    </row>
    <row r="6491" spans="2:8" s="13" customFormat="1" hidden="1" x14ac:dyDescent="0.15">
      <c r="B6491" s="81">
        <v>122018</v>
      </c>
      <c r="C6491" s="82" t="s">
        <v>2930</v>
      </c>
      <c r="D6491" s="83">
        <v>43769</v>
      </c>
      <c r="E6491" s="82" t="s">
        <v>2929</v>
      </c>
      <c r="F6491" s="84">
        <v>15809999.699999999</v>
      </c>
      <c r="G6491" s="84"/>
      <c r="H6491" s="18">
        <f t="shared" si="101"/>
        <v>15809999.699999999</v>
      </c>
    </row>
    <row r="6492" spans="2:8" s="13" customFormat="1" hidden="1" x14ac:dyDescent="0.15">
      <c r="B6492" s="81">
        <v>122061</v>
      </c>
      <c r="C6492" s="82" t="s">
        <v>2880</v>
      </c>
      <c r="D6492" s="83">
        <v>43769</v>
      </c>
      <c r="E6492" s="82" t="s">
        <v>2929</v>
      </c>
      <c r="F6492" s="84">
        <v>4620000</v>
      </c>
      <c r="G6492" s="84"/>
      <c r="H6492" s="18">
        <f t="shared" si="101"/>
        <v>4620000</v>
      </c>
    </row>
    <row r="6493" spans="2:8" s="13" customFormat="1" hidden="1" x14ac:dyDescent="0.15">
      <c r="B6493" s="81">
        <v>122012</v>
      </c>
      <c r="C6493" s="82" t="s">
        <v>2931</v>
      </c>
      <c r="D6493" s="83">
        <v>43769</v>
      </c>
      <c r="E6493" s="82" t="s">
        <v>2929</v>
      </c>
      <c r="F6493" s="84">
        <v>87929999.299999997</v>
      </c>
      <c r="G6493" s="84"/>
      <c r="H6493" s="18">
        <f t="shared" si="101"/>
        <v>87929999.299999997</v>
      </c>
    </row>
    <row r="6494" spans="2:8" s="13" customFormat="1" hidden="1" x14ac:dyDescent="0.15">
      <c r="B6494" s="81">
        <v>122004</v>
      </c>
      <c r="C6494" s="82" t="s">
        <v>2932</v>
      </c>
      <c r="D6494" s="83">
        <v>43769</v>
      </c>
      <c r="E6494" s="82" t="s">
        <v>2929</v>
      </c>
      <c r="F6494" s="84">
        <v>81479997.5</v>
      </c>
      <c r="G6494" s="84"/>
      <c r="H6494" s="18">
        <f t="shared" si="101"/>
        <v>81479997.5</v>
      </c>
    </row>
    <row r="6495" spans="2:8" s="13" customFormat="1" hidden="1" x14ac:dyDescent="0.15">
      <c r="B6495" s="81">
        <v>122029</v>
      </c>
      <c r="C6495" s="82" t="s">
        <v>2241</v>
      </c>
      <c r="D6495" s="83">
        <v>43769</v>
      </c>
      <c r="E6495" s="82" t="s">
        <v>2929</v>
      </c>
      <c r="F6495" s="84">
        <v>900000.2</v>
      </c>
      <c r="G6495" s="84"/>
      <c r="H6495" s="18">
        <f t="shared" si="101"/>
        <v>900000.2</v>
      </c>
    </row>
    <row r="6496" spans="2:8" s="13" customFormat="1" hidden="1" x14ac:dyDescent="0.15">
      <c r="B6496" s="81">
        <v>122063</v>
      </c>
      <c r="C6496" s="82" t="s">
        <v>2933</v>
      </c>
      <c r="D6496" s="83">
        <v>43769</v>
      </c>
      <c r="E6496" s="82" t="s">
        <v>2929</v>
      </c>
      <c r="F6496" s="84">
        <v>47000000.299999997</v>
      </c>
      <c r="G6496" s="84"/>
      <c r="H6496" s="18">
        <f t="shared" si="101"/>
        <v>47000000.299999997</v>
      </c>
    </row>
    <row r="6497" spans="2:8" s="13" customFormat="1" hidden="1" x14ac:dyDescent="0.15">
      <c r="B6497" s="81">
        <v>122064</v>
      </c>
      <c r="C6497" s="82" t="s">
        <v>2934</v>
      </c>
      <c r="D6497" s="83">
        <v>43769</v>
      </c>
      <c r="E6497" s="82" t="s">
        <v>2929</v>
      </c>
      <c r="F6497" s="84">
        <v>44000000</v>
      </c>
      <c r="G6497" s="84"/>
      <c r="H6497" s="18">
        <f t="shared" si="101"/>
        <v>44000000</v>
      </c>
    </row>
    <row r="6498" spans="2:8" s="13" customFormat="1" hidden="1" x14ac:dyDescent="0.15">
      <c r="B6498" s="81">
        <v>122057</v>
      </c>
      <c r="C6498" s="82" t="s">
        <v>2766</v>
      </c>
      <c r="D6498" s="83">
        <v>43769</v>
      </c>
      <c r="E6498" s="82" t="s">
        <v>2929</v>
      </c>
      <c r="F6498" s="84">
        <v>25600003</v>
      </c>
      <c r="G6498" s="84"/>
      <c r="H6498" s="18">
        <f t="shared" ref="H6498:H6561" si="102">F6498+G6498</f>
        <v>25600003</v>
      </c>
    </row>
    <row r="6499" spans="2:8" s="13" customFormat="1" hidden="1" x14ac:dyDescent="0.15">
      <c r="B6499" s="81">
        <v>122058</v>
      </c>
      <c r="C6499" s="82" t="s">
        <v>2799</v>
      </c>
      <c r="D6499" s="83">
        <v>43769</v>
      </c>
      <c r="E6499" s="82" t="s">
        <v>2929</v>
      </c>
      <c r="F6499" s="84">
        <v>2534000000.4000001</v>
      </c>
      <c r="G6499" s="84"/>
      <c r="H6499" s="18">
        <f t="shared" si="102"/>
        <v>2534000000.4000001</v>
      </c>
    </row>
    <row r="6500" spans="2:8" s="13" customFormat="1" hidden="1" x14ac:dyDescent="0.15">
      <c r="B6500" s="81">
        <v>122065</v>
      </c>
      <c r="C6500" s="82" t="s">
        <v>2935</v>
      </c>
      <c r="D6500" s="83">
        <v>43769</v>
      </c>
      <c r="E6500" s="82" t="s">
        <v>2929</v>
      </c>
      <c r="F6500" s="84">
        <v>33749999.799999997</v>
      </c>
      <c r="G6500" s="84"/>
      <c r="H6500" s="18">
        <f t="shared" si="102"/>
        <v>33749999.799999997</v>
      </c>
    </row>
    <row r="6501" spans="2:8" s="13" customFormat="1" hidden="1" x14ac:dyDescent="0.15">
      <c r="B6501" s="81">
        <v>122025</v>
      </c>
      <c r="C6501" s="82" t="s">
        <v>2237</v>
      </c>
      <c r="D6501" s="83">
        <v>43769</v>
      </c>
      <c r="E6501" s="82" t="s">
        <v>2929</v>
      </c>
      <c r="F6501" s="84">
        <v>1199999.8999999999</v>
      </c>
      <c r="G6501" s="84"/>
      <c r="H6501" s="18">
        <f t="shared" si="102"/>
        <v>1199999.8999999999</v>
      </c>
    </row>
    <row r="6502" spans="2:8" s="13" customFormat="1" hidden="1" x14ac:dyDescent="0.15">
      <c r="B6502" s="81">
        <v>122056</v>
      </c>
      <c r="C6502" s="82" t="s">
        <v>2649</v>
      </c>
      <c r="D6502" s="83">
        <v>43769</v>
      </c>
      <c r="E6502" s="82" t="s">
        <v>2929</v>
      </c>
      <c r="F6502" s="84">
        <v>11000000</v>
      </c>
      <c r="G6502" s="84"/>
      <c r="H6502" s="18">
        <f t="shared" si="102"/>
        <v>11000000</v>
      </c>
    </row>
    <row r="6503" spans="2:8" s="13" customFormat="1" hidden="1" x14ac:dyDescent="0.15">
      <c r="B6503" s="81">
        <v>122066</v>
      </c>
      <c r="C6503" s="82" t="s">
        <v>2936</v>
      </c>
      <c r="D6503" s="83">
        <v>43769</v>
      </c>
      <c r="E6503" s="82" t="s">
        <v>2929</v>
      </c>
      <c r="F6503" s="84">
        <v>29250001</v>
      </c>
      <c r="G6503" s="84"/>
      <c r="H6503" s="18">
        <f t="shared" si="102"/>
        <v>29250001</v>
      </c>
    </row>
    <row r="6504" spans="2:8" s="13" customFormat="1" hidden="1" x14ac:dyDescent="0.15">
      <c r="B6504" s="81">
        <v>122067</v>
      </c>
      <c r="C6504" s="82" t="s">
        <v>2937</v>
      </c>
      <c r="D6504" s="83">
        <v>43769</v>
      </c>
      <c r="E6504" s="82" t="s">
        <v>2929</v>
      </c>
      <c r="F6504" s="84">
        <v>15479999.699999999</v>
      </c>
      <c r="G6504" s="84"/>
      <c r="H6504" s="18">
        <f t="shared" si="102"/>
        <v>15479999.699999999</v>
      </c>
    </row>
    <row r="6505" spans="2:8" hidden="1" x14ac:dyDescent="0.15">
      <c r="B6505" s="81">
        <v>122033</v>
      </c>
      <c r="C6505" s="82" t="s">
        <v>2244</v>
      </c>
      <c r="D6505" s="83">
        <v>43769</v>
      </c>
      <c r="E6505" s="82" t="s">
        <v>2929</v>
      </c>
      <c r="F6505" s="84">
        <v>70701499</v>
      </c>
      <c r="G6505" s="84"/>
      <c r="H6505" s="18">
        <f t="shared" si="102"/>
        <v>70701499</v>
      </c>
    </row>
    <row r="6506" spans="2:8" hidden="1" x14ac:dyDescent="0.15">
      <c r="B6506" s="81">
        <v>122016</v>
      </c>
      <c r="C6506" s="82" t="s">
        <v>2938</v>
      </c>
      <c r="D6506" s="83">
        <v>43769</v>
      </c>
      <c r="E6506" s="82" t="s">
        <v>2929</v>
      </c>
      <c r="F6506" s="84">
        <v>107189996.09999999</v>
      </c>
      <c r="G6506" s="84"/>
      <c r="H6506" s="18">
        <f t="shared" si="102"/>
        <v>107189996.09999999</v>
      </c>
    </row>
    <row r="6507" spans="2:8" hidden="1" x14ac:dyDescent="0.15">
      <c r="B6507" s="81">
        <v>122022</v>
      </c>
      <c r="C6507" s="82" t="s">
        <v>1285</v>
      </c>
      <c r="D6507" s="83">
        <v>43769</v>
      </c>
      <c r="E6507" s="82" t="s">
        <v>2929</v>
      </c>
      <c r="F6507" s="84">
        <v>17219999.5</v>
      </c>
      <c r="G6507" s="84"/>
      <c r="H6507" s="18">
        <f t="shared" si="102"/>
        <v>17219999.5</v>
      </c>
    </row>
    <row r="6508" spans="2:8" hidden="1" x14ac:dyDescent="0.15">
      <c r="B6508" s="81">
        <v>122040</v>
      </c>
      <c r="C6508" s="82" t="s">
        <v>1288</v>
      </c>
      <c r="D6508" s="83">
        <v>43769</v>
      </c>
      <c r="E6508" s="82" t="s">
        <v>2929</v>
      </c>
      <c r="F6508" s="84">
        <v>1800000.4</v>
      </c>
      <c r="G6508" s="84"/>
      <c r="H6508" s="18">
        <f t="shared" si="102"/>
        <v>1800000.4</v>
      </c>
    </row>
    <row r="6509" spans="2:8" hidden="1" x14ac:dyDescent="0.15">
      <c r="B6509" s="81">
        <v>122059</v>
      </c>
      <c r="C6509" s="82" t="s">
        <v>2797</v>
      </c>
      <c r="D6509" s="83">
        <v>43769</v>
      </c>
      <c r="E6509" s="82" t="s">
        <v>2929</v>
      </c>
      <c r="F6509" s="84">
        <v>4799999.5999999996</v>
      </c>
      <c r="G6509" s="84"/>
      <c r="H6509" s="18">
        <f t="shared" si="102"/>
        <v>4799999.5999999996</v>
      </c>
    </row>
    <row r="6510" spans="2:8" hidden="1" x14ac:dyDescent="0.15">
      <c r="B6510" s="81">
        <v>122030</v>
      </c>
      <c r="C6510" s="82" t="s">
        <v>2242</v>
      </c>
      <c r="D6510" s="83">
        <v>43769</v>
      </c>
      <c r="E6510" s="82" t="s">
        <v>2929</v>
      </c>
      <c r="F6510" s="84">
        <v>9690001.1999999993</v>
      </c>
      <c r="G6510" s="84"/>
      <c r="H6510" s="18">
        <f t="shared" si="102"/>
        <v>9690001.1999999993</v>
      </c>
    </row>
    <row r="6511" spans="2:8" hidden="1" x14ac:dyDescent="0.15">
      <c r="B6511" s="81">
        <v>122068</v>
      </c>
      <c r="C6511" s="82" t="s">
        <v>2939</v>
      </c>
      <c r="D6511" s="83">
        <v>43769</v>
      </c>
      <c r="E6511" s="82" t="s">
        <v>2929</v>
      </c>
      <c r="F6511" s="84">
        <v>91010001.5</v>
      </c>
      <c r="G6511" s="84"/>
      <c r="H6511" s="18">
        <f t="shared" si="102"/>
        <v>91010001.5</v>
      </c>
    </row>
    <row r="6512" spans="2:8" hidden="1" x14ac:dyDescent="0.15">
      <c r="B6512" s="81">
        <v>122062</v>
      </c>
      <c r="C6512" s="82" t="s">
        <v>2887</v>
      </c>
      <c r="D6512" s="83">
        <v>43769</v>
      </c>
      <c r="E6512" s="82" t="s">
        <v>2929</v>
      </c>
      <c r="F6512" s="84">
        <v>12100000</v>
      </c>
      <c r="G6512" s="84"/>
      <c r="H6512" s="18">
        <f t="shared" si="102"/>
        <v>12100000</v>
      </c>
    </row>
    <row r="6513" spans="2:8" hidden="1" x14ac:dyDescent="0.15">
      <c r="B6513" s="81">
        <v>215001</v>
      </c>
      <c r="C6513" s="82" t="s">
        <v>97</v>
      </c>
      <c r="D6513" s="83">
        <v>43769</v>
      </c>
      <c r="E6513" s="82" t="s">
        <v>2929</v>
      </c>
      <c r="F6513" s="84">
        <v>23100000</v>
      </c>
      <c r="G6513" s="84"/>
      <c r="H6513" s="18">
        <f t="shared" si="102"/>
        <v>23100000</v>
      </c>
    </row>
    <row r="6514" spans="2:8" hidden="1" x14ac:dyDescent="0.15">
      <c r="B6514" s="81">
        <v>122070</v>
      </c>
      <c r="C6514" s="82" t="s">
        <v>2941</v>
      </c>
      <c r="D6514" s="83">
        <v>43769</v>
      </c>
      <c r="E6514" s="82" t="s">
        <v>2929</v>
      </c>
      <c r="F6514" s="84">
        <v>70143749.5</v>
      </c>
      <c r="G6514" s="84"/>
      <c r="H6514" s="18">
        <f t="shared" si="102"/>
        <v>70143749.5</v>
      </c>
    </row>
    <row r="6515" spans="2:8" hidden="1" x14ac:dyDescent="0.15">
      <c r="B6515" s="81">
        <v>122047</v>
      </c>
      <c r="C6515" s="82" t="s">
        <v>2641</v>
      </c>
      <c r="D6515" s="83">
        <v>43769</v>
      </c>
      <c r="E6515" s="82" t="s">
        <v>2929</v>
      </c>
      <c r="F6515" s="84">
        <v>3877500</v>
      </c>
      <c r="G6515" s="84"/>
      <c r="H6515" s="18">
        <f t="shared" si="102"/>
        <v>3877500</v>
      </c>
    </row>
    <row r="6516" spans="2:8" hidden="1" x14ac:dyDescent="0.15">
      <c r="B6516" s="81">
        <v>122002</v>
      </c>
      <c r="C6516" s="82" t="s">
        <v>2216</v>
      </c>
      <c r="D6516" s="83">
        <v>43769</v>
      </c>
      <c r="E6516" s="82" t="s">
        <v>2929</v>
      </c>
      <c r="F6516" s="84">
        <v>31570000</v>
      </c>
      <c r="G6516" s="84"/>
      <c r="H6516" s="18">
        <f t="shared" si="102"/>
        <v>31570000</v>
      </c>
    </row>
    <row r="6517" spans="2:8" hidden="1" x14ac:dyDescent="0.15">
      <c r="B6517" s="81">
        <v>122024</v>
      </c>
      <c r="C6517" s="82" t="s">
        <v>1268</v>
      </c>
      <c r="D6517" s="83">
        <v>43769</v>
      </c>
      <c r="E6517" s="82" t="s">
        <v>2929</v>
      </c>
      <c r="F6517" s="84">
        <v>341855002.5</v>
      </c>
      <c r="G6517" s="84"/>
      <c r="H6517" s="18">
        <f t="shared" si="102"/>
        <v>341855002.5</v>
      </c>
    </row>
    <row r="6518" spans="2:8" hidden="1" x14ac:dyDescent="0.15">
      <c r="B6518" s="81">
        <v>214005</v>
      </c>
      <c r="C6518" s="82" t="s">
        <v>94</v>
      </c>
      <c r="D6518" s="83">
        <v>43769</v>
      </c>
      <c r="E6518" s="82" t="s">
        <v>2929</v>
      </c>
      <c r="F6518" s="84"/>
      <c r="G6518" s="84">
        <v>-340854341.30000001</v>
      </c>
      <c r="H6518" s="18">
        <f t="shared" si="102"/>
        <v>-340854341.30000001</v>
      </c>
    </row>
    <row r="6519" spans="2:8" hidden="1" x14ac:dyDescent="0.15">
      <c r="B6519" s="81">
        <v>411003</v>
      </c>
      <c r="C6519" s="82" t="s">
        <v>120</v>
      </c>
      <c r="D6519" s="83">
        <v>43769</v>
      </c>
      <c r="E6519" s="82" t="s">
        <v>2929</v>
      </c>
      <c r="F6519" s="84"/>
      <c r="G6519" s="84">
        <v>-3408543413</v>
      </c>
      <c r="H6519" s="18">
        <f t="shared" si="102"/>
        <v>-3408543413</v>
      </c>
    </row>
    <row r="6520" spans="2:8" hidden="1" x14ac:dyDescent="0.15">
      <c r="B6520" s="81">
        <v>121002</v>
      </c>
      <c r="C6520" s="82" t="s">
        <v>2942</v>
      </c>
      <c r="D6520" s="83">
        <v>43769</v>
      </c>
      <c r="E6520" s="82" t="s">
        <v>2929</v>
      </c>
      <c r="F6520" s="84">
        <v>435042582</v>
      </c>
      <c r="G6520" s="84"/>
      <c r="H6520" s="18">
        <f t="shared" si="102"/>
        <v>435042582</v>
      </c>
    </row>
    <row r="6521" spans="2:8" hidden="1" x14ac:dyDescent="0.15">
      <c r="B6521" s="81">
        <v>411001</v>
      </c>
      <c r="C6521" s="82" t="s">
        <v>118</v>
      </c>
      <c r="D6521" s="83">
        <v>43769</v>
      </c>
      <c r="E6521" s="82" t="s">
        <v>2929</v>
      </c>
      <c r="F6521" s="84"/>
      <c r="G6521" s="84">
        <v>-435042582</v>
      </c>
      <c r="H6521" s="18">
        <f t="shared" si="102"/>
        <v>-435042582</v>
      </c>
    </row>
    <row r="6522" spans="2:8" hidden="1" x14ac:dyDescent="0.15">
      <c r="B6522" s="81">
        <v>121001</v>
      </c>
      <c r="C6522" s="82" t="s">
        <v>2943</v>
      </c>
      <c r="D6522" s="83">
        <v>43769</v>
      </c>
      <c r="E6522" s="82" t="s">
        <v>2929</v>
      </c>
      <c r="F6522" s="84">
        <v>28356787.879999999</v>
      </c>
      <c r="G6522" s="84"/>
      <c r="H6522" s="18">
        <f t="shared" si="102"/>
        <v>28356787.879999999</v>
      </c>
    </row>
    <row r="6523" spans="2:8" hidden="1" x14ac:dyDescent="0.15">
      <c r="B6523" s="81">
        <v>411001</v>
      </c>
      <c r="C6523" s="82" t="s">
        <v>118</v>
      </c>
      <c r="D6523" s="83">
        <v>43769</v>
      </c>
      <c r="E6523" s="82" t="s">
        <v>2929</v>
      </c>
      <c r="F6523" s="84"/>
      <c r="G6523" s="84">
        <v>-28356787.879999999</v>
      </c>
      <c r="H6523" s="18">
        <f t="shared" si="102"/>
        <v>-28356787.879999999</v>
      </c>
    </row>
    <row r="6524" spans="2:8" hidden="1" x14ac:dyDescent="0.15">
      <c r="B6524" s="81">
        <v>112007</v>
      </c>
      <c r="C6524" s="82" t="s">
        <v>2329</v>
      </c>
      <c r="D6524" s="83">
        <v>43769</v>
      </c>
      <c r="E6524" s="82" t="s">
        <v>2944</v>
      </c>
      <c r="F6524" s="84">
        <v>569997053</v>
      </c>
      <c r="G6524" s="84"/>
      <c r="H6524" s="18">
        <f t="shared" si="102"/>
        <v>569997053</v>
      </c>
    </row>
    <row r="6525" spans="2:8" hidden="1" x14ac:dyDescent="0.15">
      <c r="B6525" s="81">
        <v>221001</v>
      </c>
      <c r="C6525" s="82" t="s">
        <v>2532</v>
      </c>
      <c r="D6525" s="83">
        <v>43769</v>
      </c>
      <c r="E6525" s="82" t="s">
        <v>2944</v>
      </c>
      <c r="F6525" s="84"/>
      <c r="G6525" s="84">
        <v>-569997053</v>
      </c>
      <c r="H6525" s="18">
        <f t="shared" si="102"/>
        <v>-569997053</v>
      </c>
    </row>
    <row r="6526" spans="2:8" hidden="1" x14ac:dyDescent="0.15">
      <c r="B6526" s="81">
        <v>141003</v>
      </c>
      <c r="C6526" s="82" t="s">
        <v>34</v>
      </c>
      <c r="D6526" s="83">
        <v>43769</v>
      </c>
      <c r="E6526" s="82" t="s">
        <v>2947</v>
      </c>
      <c r="F6526" s="84">
        <v>3428727</v>
      </c>
      <c r="G6526" s="84"/>
      <c r="H6526" s="18">
        <f t="shared" si="102"/>
        <v>3428727</v>
      </c>
    </row>
    <row r="6527" spans="2:8" hidden="1" x14ac:dyDescent="0.15">
      <c r="B6527" s="81">
        <v>122002</v>
      </c>
      <c r="C6527" s="82" t="s">
        <v>2216</v>
      </c>
      <c r="D6527" s="83">
        <v>43769</v>
      </c>
      <c r="E6527" s="82" t="s">
        <v>2947</v>
      </c>
      <c r="F6527" s="84"/>
      <c r="G6527" s="84">
        <v>-3428727</v>
      </c>
      <c r="H6527" s="18">
        <f t="shared" si="102"/>
        <v>-3428727</v>
      </c>
    </row>
    <row r="6528" spans="2:8" hidden="1" x14ac:dyDescent="0.15">
      <c r="B6528" s="81">
        <v>216002</v>
      </c>
      <c r="C6528" s="82" t="s">
        <v>102</v>
      </c>
      <c r="D6528" s="83">
        <v>43769</v>
      </c>
      <c r="E6528" s="82" t="s">
        <v>2946</v>
      </c>
      <c r="F6528" s="66">
        <v>23075000</v>
      </c>
      <c r="G6528" s="84"/>
      <c r="H6528" s="18">
        <f t="shared" si="102"/>
        <v>23075000</v>
      </c>
    </row>
    <row r="6529" spans="2:8" hidden="1" x14ac:dyDescent="0.15">
      <c r="B6529" s="15">
        <v>215001</v>
      </c>
      <c r="C6529" s="16" t="s">
        <v>97</v>
      </c>
      <c r="D6529" s="83">
        <v>43769</v>
      </c>
      <c r="E6529" s="82" t="s">
        <v>2949</v>
      </c>
      <c r="F6529" s="66">
        <v>23075000</v>
      </c>
      <c r="G6529" s="84"/>
      <c r="H6529" s="18">
        <f t="shared" si="102"/>
        <v>23075000</v>
      </c>
    </row>
    <row r="6530" spans="2:8" hidden="1" x14ac:dyDescent="0.15">
      <c r="B6530" s="81">
        <v>122009</v>
      </c>
      <c r="C6530" s="82" t="s">
        <v>2222</v>
      </c>
      <c r="D6530" s="83">
        <v>43769</v>
      </c>
      <c r="E6530" s="82" t="s">
        <v>2946</v>
      </c>
      <c r="F6530" s="84"/>
      <c r="G6530" s="84">
        <v>-46150000</v>
      </c>
      <c r="H6530" s="18">
        <f t="shared" si="102"/>
        <v>-46150000</v>
      </c>
    </row>
    <row r="6531" spans="2:8" hidden="1" x14ac:dyDescent="0.15">
      <c r="B6531" s="81">
        <v>122010</v>
      </c>
      <c r="C6531" s="82" t="s">
        <v>2223</v>
      </c>
      <c r="D6531" s="83">
        <v>43769</v>
      </c>
      <c r="E6531" s="82" t="s">
        <v>2948</v>
      </c>
      <c r="F6531" s="84">
        <v>800000</v>
      </c>
      <c r="G6531" s="84"/>
      <c r="H6531" s="18">
        <f t="shared" si="102"/>
        <v>800000</v>
      </c>
    </row>
    <row r="6532" spans="2:8" hidden="1" x14ac:dyDescent="0.15">
      <c r="B6532" s="15">
        <v>215001</v>
      </c>
      <c r="C6532" s="16" t="s">
        <v>97</v>
      </c>
      <c r="D6532" s="83">
        <v>43769</v>
      </c>
      <c r="E6532" s="82" t="s">
        <v>2948</v>
      </c>
      <c r="F6532" s="84"/>
      <c r="G6532" s="84">
        <v>-800000</v>
      </c>
      <c r="H6532" s="18">
        <f t="shared" si="102"/>
        <v>-800000</v>
      </c>
    </row>
    <row r="6533" spans="2:8" hidden="1" x14ac:dyDescent="0.15">
      <c r="B6533" s="81">
        <v>216002</v>
      </c>
      <c r="C6533" s="82" t="s">
        <v>102</v>
      </c>
      <c r="D6533" s="83">
        <v>43769</v>
      </c>
      <c r="E6533" s="82" t="s">
        <v>2950</v>
      </c>
      <c r="F6533" s="84">
        <v>4950002</v>
      </c>
      <c r="G6533" s="84"/>
      <c r="H6533" s="18">
        <f t="shared" si="102"/>
        <v>4950002</v>
      </c>
    </row>
    <row r="6534" spans="2:8" hidden="1" x14ac:dyDescent="0.15">
      <c r="B6534" s="81">
        <v>122050</v>
      </c>
      <c r="C6534" s="82" t="s">
        <v>2644</v>
      </c>
      <c r="D6534" s="83">
        <v>43769</v>
      </c>
      <c r="E6534" s="82" t="s">
        <v>2950</v>
      </c>
      <c r="F6534" s="84"/>
      <c r="G6534" s="84">
        <v>-4950002</v>
      </c>
      <c r="H6534" s="18">
        <f t="shared" si="102"/>
        <v>-4950002</v>
      </c>
    </row>
    <row r="6535" spans="2:8" hidden="1" x14ac:dyDescent="0.15">
      <c r="B6535" s="15">
        <v>142001</v>
      </c>
      <c r="C6535" s="16" t="s">
        <v>39</v>
      </c>
      <c r="D6535" s="83">
        <v>43769</v>
      </c>
      <c r="E6535" s="16" t="s">
        <v>2951</v>
      </c>
      <c r="F6535" s="84"/>
      <c r="G6535" s="84">
        <v>-42838258</v>
      </c>
      <c r="H6535" s="18">
        <f t="shared" si="102"/>
        <v>-42838258</v>
      </c>
    </row>
    <row r="6536" spans="2:8" hidden="1" x14ac:dyDescent="0.15">
      <c r="B6536" s="15">
        <v>142001</v>
      </c>
      <c r="C6536" s="16" t="s">
        <v>39</v>
      </c>
      <c r="D6536" s="83">
        <v>43769</v>
      </c>
      <c r="E6536" s="16" t="s">
        <v>2952</v>
      </c>
      <c r="F6536" s="84"/>
      <c r="G6536" s="84">
        <f>-128114750</f>
        <v>-128114750</v>
      </c>
      <c r="H6536" s="18">
        <f t="shared" si="102"/>
        <v>-128114750</v>
      </c>
    </row>
    <row r="6537" spans="2:8" hidden="1" x14ac:dyDescent="0.15">
      <c r="B6537" s="15">
        <v>216002</v>
      </c>
      <c r="C6537" s="16" t="s">
        <v>102</v>
      </c>
      <c r="D6537" s="83">
        <v>43769</v>
      </c>
      <c r="E6537" s="16" t="s">
        <v>2951</v>
      </c>
      <c r="F6537" s="84">
        <v>42838258</v>
      </c>
      <c r="G6537" s="84"/>
      <c r="H6537" s="18">
        <f t="shared" si="102"/>
        <v>42838258</v>
      </c>
    </row>
    <row r="6538" spans="2:8" hidden="1" x14ac:dyDescent="0.15">
      <c r="B6538" s="15">
        <v>216002</v>
      </c>
      <c r="C6538" s="16" t="s">
        <v>102</v>
      </c>
      <c r="D6538" s="83">
        <v>43769</v>
      </c>
      <c r="E6538" s="16" t="s">
        <v>2952</v>
      </c>
      <c r="F6538" s="84">
        <v>128114750</v>
      </c>
      <c r="G6538" s="84"/>
      <c r="H6538" s="18">
        <f t="shared" si="102"/>
        <v>128114750</v>
      </c>
    </row>
    <row r="6539" spans="2:8" hidden="1" x14ac:dyDescent="0.15">
      <c r="B6539" s="15">
        <v>212001</v>
      </c>
      <c r="C6539" s="16" t="s">
        <v>2260</v>
      </c>
      <c r="D6539" s="83">
        <v>43769</v>
      </c>
      <c r="E6539" s="82" t="s">
        <v>2954</v>
      </c>
      <c r="F6539" s="84"/>
      <c r="G6539" s="84">
        <v>-3377582</v>
      </c>
      <c r="H6539" s="18">
        <f t="shared" si="102"/>
        <v>-3377582</v>
      </c>
    </row>
    <row r="6540" spans="2:8" hidden="1" x14ac:dyDescent="0.15">
      <c r="B6540" s="15">
        <v>212002</v>
      </c>
      <c r="C6540" s="16" t="s">
        <v>2261</v>
      </c>
      <c r="D6540" s="83">
        <v>43769</v>
      </c>
      <c r="E6540" s="82" t="s">
        <v>2954</v>
      </c>
      <c r="F6540" s="84"/>
      <c r="G6540" s="84">
        <v>-17259000</v>
      </c>
      <c r="H6540" s="18">
        <f t="shared" si="102"/>
        <v>-17259000</v>
      </c>
    </row>
    <row r="6541" spans="2:8" hidden="1" x14ac:dyDescent="0.15">
      <c r="B6541" s="15">
        <v>212003</v>
      </c>
      <c r="C6541" s="16" t="s">
        <v>2262</v>
      </c>
      <c r="D6541" s="83">
        <v>43769</v>
      </c>
      <c r="E6541" s="82" t="s">
        <v>2954</v>
      </c>
      <c r="F6541" s="84">
        <v>1775000</v>
      </c>
      <c r="G6541" s="84"/>
      <c r="H6541" s="18">
        <f t="shared" si="102"/>
        <v>1775000</v>
      </c>
    </row>
    <row r="6542" spans="2:8" hidden="1" x14ac:dyDescent="0.15">
      <c r="B6542" s="15">
        <v>212010</v>
      </c>
      <c r="C6542" s="16" t="s">
        <v>2269</v>
      </c>
      <c r="D6542" s="83">
        <v>43769</v>
      </c>
      <c r="E6542" s="82" t="s">
        <v>2954</v>
      </c>
      <c r="F6542" s="84">
        <v>4400000</v>
      </c>
      <c r="G6542" s="84"/>
      <c r="H6542" s="18">
        <f t="shared" si="102"/>
        <v>4400000</v>
      </c>
    </row>
    <row r="6543" spans="2:8" hidden="1" x14ac:dyDescent="0.15">
      <c r="B6543" s="15">
        <v>212015</v>
      </c>
      <c r="C6543" s="16" t="s">
        <v>1524</v>
      </c>
      <c r="D6543" s="83">
        <v>43769</v>
      </c>
      <c r="E6543" s="82" t="s">
        <v>2954</v>
      </c>
      <c r="F6543" s="84">
        <v>8951832</v>
      </c>
      <c r="G6543" s="84"/>
      <c r="H6543" s="18">
        <f t="shared" si="102"/>
        <v>8951832</v>
      </c>
    </row>
    <row r="6544" spans="2:8" hidden="1" x14ac:dyDescent="0.15">
      <c r="B6544" s="15">
        <v>212021</v>
      </c>
      <c r="C6544" s="16" t="s">
        <v>2279</v>
      </c>
      <c r="D6544" s="83">
        <v>43769</v>
      </c>
      <c r="E6544" s="82" t="s">
        <v>2954</v>
      </c>
      <c r="F6544" s="84"/>
      <c r="G6544" s="84">
        <v>-2280000</v>
      </c>
      <c r="H6544" s="18">
        <f t="shared" si="102"/>
        <v>-2280000</v>
      </c>
    </row>
    <row r="6545" spans="2:8" hidden="1" x14ac:dyDescent="0.15">
      <c r="B6545" s="15">
        <v>212022</v>
      </c>
      <c r="C6545" s="16" t="s">
        <v>2651</v>
      </c>
      <c r="D6545" s="83">
        <v>43769</v>
      </c>
      <c r="E6545" s="82" t="s">
        <v>2954</v>
      </c>
      <c r="F6545" s="84">
        <v>10142750</v>
      </c>
      <c r="G6545" s="84"/>
      <c r="H6545" s="18">
        <f t="shared" si="102"/>
        <v>10142750</v>
      </c>
    </row>
    <row r="6546" spans="2:8" hidden="1" x14ac:dyDescent="0.15">
      <c r="B6546" s="15">
        <v>212023</v>
      </c>
      <c r="C6546" s="16" t="s">
        <v>2652</v>
      </c>
      <c r="D6546" s="83">
        <v>43769</v>
      </c>
      <c r="E6546" s="82" t="s">
        <v>2954</v>
      </c>
      <c r="F6546" s="84">
        <v>1451000</v>
      </c>
      <c r="G6546" s="84"/>
      <c r="H6546" s="18">
        <f t="shared" si="102"/>
        <v>1451000</v>
      </c>
    </row>
    <row r="6547" spans="2:8" hidden="1" x14ac:dyDescent="0.15">
      <c r="B6547" s="15">
        <v>212024</v>
      </c>
      <c r="C6547" s="16" t="s">
        <v>2653</v>
      </c>
      <c r="D6547" s="83">
        <v>43769</v>
      </c>
      <c r="E6547" s="82" t="s">
        <v>2954</v>
      </c>
      <c r="F6547" s="84"/>
      <c r="G6547" s="84">
        <v>-3974350</v>
      </c>
      <c r="H6547" s="18">
        <f t="shared" si="102"/>
        <v>-3974350</v>
      </c>
    </row>
    <row r="6548" spans="2:8" hidden="1" x14ac:dyDescent="0.15">
      <c r="B6548" s="15">
        <v>212025</v>
      </c>
      <c r="C6548" s="16" t="s">
        <v>2654</v>
      </c>
      <c r="D6548" s="83">
        <v>43769</v>
      </c>
      <c r="E6548" s="82" t="s">
        <v>2954</v>
      </c>
      <c r="F6548" s="84">
        <v>15455000</v>
      </c>
      <c r="G6548" s="84"/>
      <c r="H6548" s="18">
        <f t="shared" si="102"/>
        <v>15455000</v>
      </c>
    </row>
    <row r="6549" spans="2:8" hidden="1" x14ac:dyDescent="0.15">
      <c r="B6549" s="15">
        <v>212027</v>
      </c>
      <c r="C6549" s="16" t="s">
        <v>2656</v>
      </c>
      <c r="D6549" s="83">
        <v>43769</v>
      </c>
      <c r="E6549" s="82" t="s">
        <v>2954</v>
      </c>
      <c r="F6549" s="84">
        <v>2000000</v>
      </c>
      <c r="G6549" s="84"/>
      <c r="H6549" s="18">
        <f t="shared" si="102"/>
        <v>2000000</v>
      </c>
    </row>
    <row r="6550" spans="2:8" hidden="1" x14ac:dyDescent="0.15">
      <c r="B6550" s="15">
        <v>212028</v>
      </c>
      <c r="C6550" s="16" t="s">
        <v>2657</v>
      </c>
      <c r="D6550" s="83">
        <v>43769</v>
      </c>
      <c r="E6550" s="82" t="s">
        <v>2954</v>
      </c>
      <c r="F6550" s="84">
        <v>1650000</v>
      </c>
      <c r="G6550" s="84"/>
      <c r="H6550" s="18">
        <f t="shared" si="102"/>
        <v>1650000</v>
      </c>
    </row>
    <row r="6551" spans="2:8" hidden="1" x14ac:dyDescent="0.15">
      <c r="B6551" s="15">
        <v>212029</v>
      </c>
      <c r="C6551" s="16" t="s">
        <v>2658</v>
      </c>
      <c r="D6551" s="83">
        <v>43769</v>
      </c>
      <c r="E6551" s="82" t="s">
        <v>2954</v>
      </c>
      <c r="F6551" s="84">
        <v>234652000</v>
      </c>
      <c r="G6551" s="84"/>
      <c r="H6551" s="18">
        <f t="shared" si="102"/>
        <v>234652000</v>
      </c>
    </row>
    <row r="6552" spans="2:8" hidden="1" x14ac:dyDescent="0.15">
      <c r="B6552" s="15">
        <v>212030</v>
      </c>
      <c r="C6552" s="16" t="s">
        <v>2659</v>
      </c>
      <c r="D6552" s="83">
        <v>43769</v>
      </c>
      <c r="E6552" s="82" t="s">
        <v>2954</v>
      </c>
      <c r="F6552" s="84">
        <v>467863</v>
      </c>
      <c r="G6552" s="84"/>
      <c r="H6552" s="18">
        <f t="shared" si="102"/>
        <v>467863</v>
      </c>
    </row>
    <row r="6553" spans="2:8" hidden="1" x14ac:dyDescent="0.15">
      <c r="B6553" s="15">
        <v>212031</v>
      </c>
      <c r="C6553" s="16" t="s">
        <v>2660</v>
      </c>
      <c r="D6553" s="83">
        <v>43769</v>
      </c>
      <c r="E6553" s="82" t="s">
        <v>2954</v>
      </c>
      <c r="F6553" s="84">
        <v>5139000</v>
      </c>
      <c r="G6553" s="84"/>
      <c r="H6553" s="18">
        <f t="shared" si="102"/>
        <v>5139000</v>
      </c>
    </row>
    <row r="6554" spans="2:8" hidden="1" x14ac:dyDescent="0.15">
      <c r="B6554" s="15">
        <v>212032</v>
      </c>
      <c r="C6554" s="16" t="s">
        <v>2753</v>
      </c>
      <c r="D6554" s="83">
        <v>43769</v>
      </c>
      <c r="E6554" s="82" t="s">
        <v>2954</v>
      </c>
      <c r="F6554" s="84">
        <v>22836000</v>
      </c>
      <c r="G6554" s="84"/>
      <c r="H6554" s="18">
        <f t="shared" si="102"/>
        <v>22836000</v>
      </c>
    </row>
    <row r="6555" spans="2:8" hidden="1" x14ac:dyDescent="0.15">
      <c r="B6555" s="15">
        <v>212033</v>
      </c>
      <c r="C6555" s="16" t="s">
        <v>2792</v>
      </c>
      <c r="D6555" s="83">
        <v>43769</v>
      </c>
      <c r="E6555" s="82" t="s">
        <v>2954</v>
      </c>
      <c r="F6555" s="84"/>
      <c r="G6555" s="84">
        <v>-8923600</v>
      </c>
      <c r="H6555" s="18">
        <f t="shared" si="102"/>
        <v>-8923600</v>
      </c>
    </row>
    <row r="6556" spans="2:8" hidden="1" x14ac:dyDescent="0.15">
      <c r="B6556" s="15">
        <v>212034</v>
      </c>
      <c r="C6556" s="16" t="s">
        <v>2904</v>
      </c>
      <c r="D6556" s="83">
        <v>43769</v>
      </c>
      <c r="E6556" s="82" t="s">
        <v>2954</v>
      </c>
      <c r="F6556" s="84"/>
      <c r="G6556" s="84">
        <v>-13500000</v>
      </c>
      <c r="H6556" s="18">
        <f t="shared" si="102"/>
        <v>-13500000</v>
      </c>
    </row>
    <row r="6557" spans="2:8" hidden="1" x14ac:dyDescent="0.15">
      <c r="B6557" s="15">
        <v>212035</v>
      </c>
      <c r="C6557" s="16" t="s">
        <v>2872</v>
      </c>
      <c r="D6557" s="83">
        <v>43769</v>
      </c>
      <c r="E6557" s="82" t="s">
        <v>2954</v>
      </c>
      <c r="F6557" s="84">
        <v>7920000</v>
      </c>
      <c r="G6557" s="84"/>
      <c r="H6557" s="18">
        <f t="shared" si="102"/>
        <v>7920000</v>
      </c>
    </row>
    <row r="6558" spans="2:8" hidden="1" x14ac:dyDescent="0.15">
      <c r="B6558" s="15">
        <v>212036</v>
      </c>
      <c r="C6558" s="16" t="s">
        <v>2873</v>
      </c>
      <c r="D6558" s="83">
        <v>43769</v>
      </c>
      <c r="E6558" s="82" t="s">
        <v>2954</v>
      </c>
      <c r="F6558" s="84">
        <v>5500000</v>
      </c>
      <c r="G6558" s="84"/>
      <c r="H6558" s="18">
        <f t="shared" si="102"/>
        <v>5500000</v>
      </c>
    </row>
    <row r="6559" spans="2:8" hidden="1" x14ac:dyDescent="0.15">
      <c r="B6559" s="15">
        <v>212037</v>
      </c>
      <c r="C6559" s="16" t="s">
        <v>2874</v>
      </c>
      <c r="D6559" s="83">
        <v>43769</v>
      </c>
      <c r="E6559" s="82" t="s">
        <v>2954</v>
      </c>
      <c r="F6559" s="84">
        <v>46475000</v>
      </c>
      <c r="G6559" s="84"/>
      <c r="H6559" s="18">
        <f t="shared" si="102"/>
        <v>46475000</v>
      </c>
    </row>
    <row r="6560" spans="2:8" hidden="1" x14ac:dyDescent="0.15">
      <c r="B6560" s="15">
        <v>212038</v>
      </c>
      <c r="C6560" s="16" t="s">
        <v>2875</v>
      </c>
      <c r="D6560" s="83">
        <v>43769</v>
      </c>
      <c r="E6560" s="82" t="s">
        <v>2954</v>
      </c>
      <c r="F6560" s="84">
        <v>217800000</v>
      </c>
      <c r="G6560" s="84"/>
      <c r="H6560" s="18">
        <f t="shared" si="102"/>
        <v>217800000</v>
      </c>
    </row>
    <row r="6561" spans="2:8" hidden="1" x14ac:dyDescent="0.15">
      <c r="B6561" s="15">
        <v>611011</v>
      </c>
      <c r="C6561" s="16" t="s">
        <v>150</v>
      </c>
      <c r="D6561" s="83">
        <v>43769</v>
      </c>
      <c r="E6561" s="82" t="s">
        <v>2955</v>
      </c>
      <c r="F6561" s="84">
        <v>2693441</v>
      </c>
      <c r="G6561" s="84"/>
      <c r="H6561" s="85">
        <f t="shared" si="102"/>
        <v>2693441</v>
      </c>
    </row>
    <row r="6562" spans="2:8" hidden="1" x14ac:dyDescent="0.15">
      <c r="B6562" s="15">
        <v>216001</v>
      </c>
      <c r="C6562" s="16" t="s">
        <v>101</v>
      </c>
      <c r="D6562" s="83">
        <v>43769</v>
      </c>
      <c r="E6562" s="82" t="s">
        <v>2955</v>
      </c>
      <c r="F6562" s="84"/>
      <c r="G6562" s="84">
        <v>-2693441</v>
      </c>
      <c r="H6562" s="85">
        <f>F6562+G6562</f>
        <v>-2693441</v>
      </c>
    </row>
    <row r="6563" spans="2:8" hidden="1" x14ac:dyDescent="0.15">
      <c r="B6563" s="15">
        <v>611002</v>
      </c>
      <c r="C6563" s="16" t="s">
        <v>141</v>
      </c>
      <c r="D6563" s="83">
        <v>43769</v>
      </c>
      <c r="E6563" s="82" t="s">
        <v>2956</v>
      </c>
      <c r="F6563" s="84">
        <v>6500000</v>
      </c>
      <c r="G6563" s="84"/>
      <c r="H6563" s="85">
        <f t="shared" ref="H6563:H6593" si="103">F6563+G6563</f>
        <v>6500000</v>
      </c>
    </row>
    <row r="6564" spans="2:8" hidden="1" x14ac:dyDescent="0.15">
      <c r="B6564" s="15">
        <v>212003</v>
      </c>
      <c r="C6564" s="16" t="s">
        <v>2262</v>
      </c>
      <c r="D6564" s="83">
        <v>43769</v>
      </c>
      <c r="E6564" s="82" t="s">
        <v>2956</v>
      </c>
      <c r="F6564" s="84"/>
      <c r="G6564" s="84">
        <v>-6500000</v>
      </c>
      <c r="H6564" s="85">
        <f t="shared" si="103"/>
        <v>-6500000</v>
      </c>
    </row>
    <row r="6565" spans="2:8" hidden="1" x14ac:dyDescent="0.15">
      <c r="B6565" s="15">
        <v>711001</v>
      </c>
      <c r="C6565" s="16" t="s">
        <v>175</v>
      </c>
      <c r="D6565" s="83">
        <v>43769</v>
      </c>
      <c r="E6565" s="82" t="s">
        <v>2957</v>
      </c>
      <c r="F6565" s="84">
        <v>2400000</v>
      </c>
      <c r="G6565" s="84"/>
      <c r="H6565" s="85">
        <f t="shared" si="103"/>
        <v>2400000</v>
      </c>
    </row>
    <row r="6566" spans="2:8" hidden="1" x14ac:dyDescent="0.15">
      <c r="B6566" s="15">
        <v>212011</v>
      </c>
      <c r="C6566" s="16" t="s">
        <v>2270</v>
      </c>
      <c r="D6566" s="83">
        <v>43769</v>
      </c>
      <c r="E6566" s="82" t="s">
        <v>2957</v>
      </c>
      <c r="F6566" s="84"/>
      <c r="G6566" s="84">
        <v>-2400000</v>
      </c>
      <c r="H6566" s="85">
        <f t="shared" si="103"/>
        <v>-2400000</v>
      </c>
    </row>
    <row r="6567" spans="2:8" hidden="1" x14ac:dyDescent="0.15">
      <c r="B6567" s="15">
        <v>711001</v>
      </c>
      <c r="C6567" s="16" t="s">
        <v>175</v>
      </c>
      <c r="D6567" s="83">
        <v>43769</v>
      </c>
      <c r="E6567" s="82" t="s">
        <v>2958</v>
      </c>
      <c r="F6567" s="84">
        <v>1773547</v>
      </c>
      <c r="G6567" s="84"/>
      <c r="H6567" s="85">
        <f t="shared" si="103"/>
        <v>1773547</v>
      </c>
    </row>
    <row r="6568" spans="2:8" hidden="1" x14ac:dyDescent="0.15">
      <c r="B6568" s="15">
        <v>216001</v>
      </c>
      <c r="C6568" s="16" t="s">
        <v>101</v>
      </c>
      <c r="D6568" s="83">
        <v>43769</v>
      </c>
      <c r="E6568" s="82" t="s">
        <v>2958</v>
      </c>
      <c r="F6568" s="84"/>
      <c r="G6568" s="84">
        <v>-1773547</v>
      </c>
      <c r="H6568" s="85">
        <f t="shared" si="103"/>
        <v>-1773547</v>
      </c>
    </row>
    <row r="6569" spans="2:8" hidden="1" x14ac:dyDescent="0.15">
      <c r="B6569" s="15">
        <v>212002</v>
      </c>
      <c r="C6569" s="16" t="s">
        <v>2261</v>
      </c>
      <c r="D6569" s="83">
        <v>43769</v>
      </c>
      <c r="E6569" s="82" t="s">
        <v>2959</v>
      </c>
      <c r="F6569" s="84"/>
      <c r="G6569" s="84">
        <v>-147345000</v>
      </c>
      <c r="H6569" s="85">
        <f t="shared" si="103"/>
        <v>-147345000</v>
      </c>
    </row>
    <row r="6570" spans="2:8" hidden="1" x14ac:dyDescent="0.15">
      <c r="B6570" s="15">
        <v>711034</v>
      </c>
      <c r="C6570" s="16" t="s">
        <v>183</v>
      </c>
      <c r="D6570" s="83">
        <v>43769</v>
      </c>
      <c r="E6570" s="82" t="s">
        <v>2960</v>
      </c>
      <c r="F6570" s="84">
        <v>11606036</v>
      </c>
      <c r="G6570" s="84"/>
      <c r="H6570" s="85">
        <f t="shared" si="103"/>
        <v>11606036</v>
      </c>
    </row>
    <row r="6571" spans="2:8" hidden="1" x14ac:dyDescent="0.15">
      <c r="B6571" s="15">
        <v>141005</v>
      </c>
      <c r="C6571" s="16" t="s">
        <v>36</v>
      </c>
      <c r="D6571" s="83">
        <v>43769</v>
      </c>
      <c r="E6571" s="82" t="s">
        <v>2960</v>
      </c>
      <c r="F6571" s="84">
        <v>116060</v>
      </c>
      <c r="G6571" s="84"/>
      <c r="H6571" s="85">
        <f t="shared" si="103"/>
        <v>116060</v>
      </c>
    </row>
    <row r="6572" spans="2:8" hidden="1" x14ac:dyDescent="0.15">
      <c r="B6572" s="15">
        <v>212039</v>
      </c>
      <c r="C6572" s="16" t="s">
        <v>2961</v>
      </c>
      <c r="D6572" s="83">
        <v>43769</v>
      </c>
      <c r="E6572" s="82" t="s">
        <v>2960</v>
      </c>
      <c r="F6572" s="84"/>
      <c r="G6572" s="84">
        <v>-11722096</v>
      </c>
      <c r="H6572" s="85">
        <f t="shared" si="103"/>
        <v>-11722096</v>
      </c>
    </row>
    <row r="6573" spans="2:8" hidden="1" x14ac:dyDescent="0.15">
      <c r="B6573" s="15">
        <v>711034</v>
      </c>
      <c r="C6573" s="16" t="s">
        <v>183</v>
      </c>
      <c r="D6573" s="83">
        <v>43769</v>
      </c>
      <c r="E6573" s="82" t="s">
        <v>2962</v>
      </c>
      <c r="F6573" s="84">
        <v>750000</v>
      </c>
      <c r="G6573" s="84"/>
      <c r="H6573" s="85">
        <f t="shared" si="103"/>
        <v>750000</v>
      </c>
    </row>
    <row r="6574" spans="2:8" hidden="1" x14ac:dyDescent="0.15">
      <c r="B6574" s="15">
        <v>212014</v>
      </c>
      <c r="C6574" s="16" t="s">
        <v>2273</v>
      </c>
      <c r="D6574" s="83">
        <v>43769</v>
      </c>
      <c r="E6574" s="82" t="s">
        <v>2962</v>
      </c>
      <c r="F6574" s="84"/>
      <c r="G6574" s="84">
        <v>-750000</v>
      </c>
      <c r="H6574" s="85">
        <f t="shared" si="103"/>
        <v>-750000</v>
      </c>
    </row>
    <row r="6575" spans="2:8" hidden="1" x14ac:dyDescent="0.15">
      <c r="B6575" s="15">
        <v>711034</v>
      </c>
      <c r="C6575" s="16" t="s">
        <v>183</v>
      </c>
      <c r="D6575" s="83">
        <v>43769</v>
      </c>
      <c r="E6575" s="82" t="s">
        <v>2963</v>
      </c>
      <c r="F6575" s="84">
        <v>2350000</v>
      </c>
      <c r="G6575" s="84"/>
      <c r="H6575" s="85">
        <f t="shared" si="103"/>
        <v>2350000</v>
      </c>
    </row>
    <row r="6576" spans="2:8" hidden="1" x14ac:dyDescent="0.15">
      <c r="B6576" s="15">
        <v>141005</v>
      </c>
      <c r="C6576" s="16" t="s">
        <v>36</v>
      </c>
      <c r="D6576" s="83">
        <v>43769</v>
      </c>
      <c r="E6576" s="82" t="s">
        <v>2963</v>
      </c>
      <c r="F6576" s="84">
        <v>23500</v>
      </c>
      <c r="G6576" s="84"/>
      <c r="H6576" s="85">
        <f t="shared" si="103"/>
        <v>23500</v>
      </c>
    </row>
    <row r="6577" spans="2:8" hidden="1" x14ac:dyDescent="0.15">
      <c r="B6577" s="15">
        <v>212024</v>
      </c>
      <c r="C6577" s="16" t="s">
        <v>2653</v>
      </c>
      <c r="D6577" s="83">
        <v>43769</v>
      </c>
      <c r="E6577" s="82" t="s">
        <v>2963</v>
      </c>
      <c r="F6577" s="84"/>
      <c r="G6577" s="84">
        <v>-2373500</v>
      </c>
      <c r="H6577" s="85">
        <f t="shared" si="103"/>
        <v>-2373500</v>
      </c>
    </row>
    <row r="6578" spans="2:8" hidden="1" x14ac:dyDescent="0.15">
      <c r="B6578" s="15">
        <v>611034</v>
      </c>
      <c r="C6578" s="16" t="s">
        <v>172</v>
      </c>
      <c r="D6578" s="83">
        <v>43769</v>
      </c>
      <c r="E6578" s="82" t="s">
        <v>2965</v>
      </c>
      <c r="F6578" s="84">
        <v>675385</v>
      </c>
      <c r="G6578" s="84"/>
      <c r="H6578" s="85">
        <f t="shared" si="103"/>
        <v>675385</v>
      </c>
    </row>
    <row r="6579" spans="2:8" hidden="1" x14ac:dyDescent="0.15">
      <c r="B6579" s="15">
        <v>212040</v>
      </c>
      <c r="C6579" s="16" t="s">
        <v>2964</v>
      </c>
      <c r="D6579" s="83">
        <v>43769</v>
      </c>
      <c r="E6579" s="82" t="s">
        <v>2965</v>
      </c>
      <c r="F6579" s="84"/>
      <c r="G6579" s="84">
        <v>-675385</v>
      </c>
      <c r="H6579" s="85">
        <f t="shared" si="103"/>
        <v>-675385</v>
      </c>
    </row>
    <row r="6580" spans="2:8" hidden="1" x14ac:dyDescent="0.15">
      <c r="B6580" s="15">
        <v>811021</v>
      </c>
      <c r="C6580" s="16" t="s">
        <v>159</v>
      </c>
      <c r="D6580" s="83">
        <v>43769</v>
      </c>
      <c r="E6580" s="82" t="s">
        <v>2966</v>
      </c>
      <c r="F6580" s="84">
        <v>592758</v>
      </c>
      <c r="G6580" s="84"/>
      <c r="H6580" s="85">
        <f t="shared" si="103"/>
        <v>592758</v>
      </c>
    </row>
    <row r="6581" spans="2:8" hidden="1" x14ac:dyDescent="0.15">
      <c r="B6581" s="15">
        <v>141005</v>
      </c>
      <c r="C6581" s="16" t="s">
        <v>36</v>
      </c>
      <c r="D6581" s="83">
        <v>43769</v>
      </c>
      <c r="E6581" s="82" t="s">
        <v>2966</v>
      </c>
      <c r="F6581" s="84">
        <v>5927</v>
      </c>
      <c r="G6581" s="84"/>
      <c r="H6581" s="85">
        <f t="shared" si="103"/>
        <v>5927</v>
      </c>
    </row>
    <row r="6582" spans="2:8" hidden="1" x14ac:dyDescent="0.15">
      <c r="B6582" s="15">
        <v>212041</v>
      </c>
      <c r="C6582" s="16" t="s">
        <v>2967</v>
      </c>
      <c r="D6582" s="83">
        <v>43769</v>
      </c>
      <c r="E6582" s="82" t="s">
        <v>2966</v>
      </c>
      <c r="F6582" s="84"/>
      <c r="G6582" s="84">
        <v>-598685</v>
      </c>
      <c r="H6582" s="85">
        <f t="shared" si="103"/>
        <v>-598685</v>
      </c>
    </row>
    <row r="6583" spans="2:8" hidden="1" x14ac:dyDescent="0.15">
      <c r="B6583" s="15">
        <v>811013</v>
      </c>
      <c r="C6583" s="16" t="s">
        <v>152</v>
      </c>
      <c r="D6583" s="83">
        <v>43769</v>
      </c>
      <c r="E6583" s="82" t="s">
        <v>2969</v>
      </c>
      <c r="F6583" s="84">
        <v>12000000</v>
      </c>
      <c r="G6583" s="84"/>
      <c r="H6583" s="85">
        <f t="shared" si="103"/>
        <v>12000000</v>
      </c>
    </row>
    <row r="6584" spans="2:8" hidden="1" x14ac:dyDescent="0.15">
      <c r="B6584" s="15">
        <v>212042</v>
      </c>
      <c r="C6584" s="16" t="s">
        <v>2968</v>
      </c>
      <c r="D6584" s="83">
        <v>43769</v>
      </c>
      <c r="E6584" s="82" t="s">
        <v>2969</v>
      </c>
      <c r="F6584" s="84"/>
      <c r="G6584" s="84">
        <v>-12000000</v>
      </c>
      <c r="H6584" s="85">
        <f t="shared" si="103"/>
        <v>-12000000</v>
      </c>
    </row>
    <row r="6585" spans="2:8" hidden="1" x14ac:dyDescent="0.15">
      <c r="B6585" s="15">
        <v>611034</v>
      </c>
      <c r="C6585" s="16" t="s">
        <v>172</v>
      </c>
      <c r="D6585" s="83">
        <v>43769</v>
      </c>
      <c r="E6585" s="82" t="s">
        <v>2970</v>
      </c>
      <c r="F6585" s="84">
        <v>49137100</v>
      </c>
      <c r="G6585" s="84"/>
      <c r="H6585" s="85">
        <f t="shared" si="103"/>
        <v>49137100</v>
      </c>
    </row>
    <row r="6586" spans="2:8" hidden="1" x14ac:dyDescent="0.15">
      <c r="B6586" s="15">
        <v>141005</v>
      </c>
      <c r="C6586" s="16" t="s">
        <v>36</v>
      </c>
      <c r="D6586" s="83">
        <v>43769</v>
      </c>
      <c r="E6586" s="82" t="s">
        <v>2970</v>
      </c>
      <c r="F6586" s="84">
        <v>491371</v>
      </c>
      <c r="G6586" s="84"/>
      <c r="H6586" s="85">
        <f t="shared" si="103"/>
        <v>491371</v>
      </c>
    </row>
    <row r="6587" spans="2:8" hidden="1" x14ac:dyDescent="0.15">
      <c r="B6587" s="15">
        <v>212015</v>
      </c>
      <c r="C6587" s="16" t="s">
        <v>1524</v>
      </c>
      <c r="D6587" s="83">
        <v>43769</v>
      </c>
      <c r="E6587" s="82" t="s">
        <v>2970</v>
      </c>
      <c r="F6587" s="84"/>
      <c r="G6587" s="84">
        <v>-49628471</v>
      </c>
      <c r="H6587" s="85">
        <f t="shared" si="103"/>
        <v>-49628471</v>
      </c>
    </row>
    <row r="6588" spans="2:8" hidden="1" x14ac:dyDescent="0.15">
      <c r="B6588" s="15">
        <v>611002</v>
      </c>
      <c r="C6588" s="16" t="s">
        <v>141</v>
      </c>
      <c r="D6588" s="83">
        <v>43769</v>
      </c>
      <c r="E6588" s="82" t="s">
        <v>2971</v>
      </c>
      <c r="F6588" s="84">
        <v>1810500</v>
      </c>
      <c r="G6588" s="84"/>
      <c r="H6588" s="85">
        <f t="shared" si="103"/>
        <v>1810500</v>
      </c>
    </row>
    <row r="6589" spans="2:8" hidden="1" x14ac:dyDescent="0.15">
      <c r="B6589" s="15">
        <v>141005</v>
      </c>
      <c r="C6589" s="16" t="s">
        <v>36</v>
      </c>
      <c r="D6589" s="83">
        <v>43769</v>
      </c>
      <c r="E6589" s="82" t="s">
        <v>2971</v>
      </c>
      <c r="F6589" s="84">
        <v>181050</v>
      </c>
      <c r="G6589" s="84"/>
      <c r="H6589" s="85">
        <f t="shared" si="103"/>
        <v>181050</v>
      </c>
    </row>
    <row r="6590" spans="2:8" hidden="1" x14ac:dyDescent="0.15">
      <c r="B6590" s="15">
        <v>212043</v>
      </c>
      <c r="C6590" s="16" t="s">
        <v>2972</v>
      </c>
      <c r="D6590" s="83">
        <v>43769</v>
      </c>
      <c r="E6590" s="82" t="s">
        <v>2971</v>
      </c>
      <c r="F6590" s="84"/>
      <c r="G6590" s="84">
        <v>-1991550</v>
      </c>
      <c r="H6590" s="85">
        <f t="shared" si="103"/>
        <v>-1991550</v>
      </c>
    </row>
    <row r="6591" spans="2:8" hidden="1" x14ac:dyDescent="0.15">
      <c r="B6591" s="15">
        <v>811003</v>
      </c>
      <c r="C6591" s="16" t="s">
        <v>188</v>
      </c>
      <c r="D6591" s="83">
        <v>43769</v>
      </c>
      <c r="E6591" s="82" t="s">
        <v>2973</v>
      </c>
      <c r="F6591" s="84">
        <v>2000000</v>
      </c>
      <c r="G6591" s="84"/>
      <c r="H6591" s="85">
        <f t="shared" si="103"/>
        <v>2000000</v>
      </c>
    </row>
    <row r="6592" spans="2:8" hidden="1" x14ac:dyDescent="0.15">
      <c r="B6592" s="15">
        <v>212027</v>
      </c>
      <c r="C6592" s="16" t="s">
        <v>2656</v>
      </c>
      <c r="D6592" s="83">
        <v>43769</v>
      </c>
      <c r="E6592" s="82" t="s">
        <v>2973</v>
      </c>
      <c r="F6592" s="84"/>
      <c r="G6592" s="84">
        <v>-2000000</v>
      </c>
      <c r="H6592" s="85">
        <f t="shared" si="103"/>
        <v>-2000000</v>
      </c>
    </row>
    <row r="6593" spans="2:8" hidden="1" x14ac:dyDescent="0.15">
      <c r="B6593" s="15">
        <v>216002</v>
      </c>
      <c r="C6593" s="16" t="s">
        <v>102</v>
      </c>
      <c r="D6593" s="83">
        <v>43769</v>
      </c>
      <c r="E6593" s="82" t="s">
        <v>2954</v>
      </c>
      <c r="F6593" s="84"/>
      <c r="G6593" s="84">
        <v>-389955913</v>
      </c>
      <c r="H6593" s="85">
        <f t="shared" si="103"/>
        <v>-389955913</v>
      </c>
    </row>
    <row r="6594" spans="2:8" hidden="1" x14ac:dyDescent="0.15">
      <c r="B6594" s="15">
        <v>811029</v>
      </c>
      <c r="C6594" s="16" t="s">
        <v>167</v>
      </c>
      <c r="D6594" s="83">
        <v>43769</v>
      </c>
      <c r="E6594" s="16" t="s">
        <v>2974</v>
      </c>
      <c r="F6594" s="66"/>
      <c r="G6594" s="17">
        <v>0</v>
      </c>
      <c r="H6594" s="18">
        <f t="shared" ref="H6594:H6657" si="104">F6594+G6594</f>
        <v>0</v>
      </c>
    </row>
    <row r="6595" spans="2:8" hidden="1" x14ac:dyDescent="0.15">
      <c r="B6595" s="15">
        <v>811032</v>
      </c>
      <c r="C6595" s="16" t="s">
        <v>170</v>
      </c>
      <c r="D6595" s="83">
        <v>43769</v>
      </c>
      <c r="E6595" s="16" t="s">
        <v>2974</v>
      </c>
      <c r="F6595" s="66">
        <v>27303179.895833332</v>
      </c>
      <c r="G6595" s="17"/>
      <c r="H6595" s="18">
        <f t="shared" si="104"/>
        <v>27303179.895833332</v>
      </c>
    </row>
    <row r="6596" spans="2:8" hidden="1" x14ac:dyDescent="0.15">
      <c r="B6596" s="15">
        <v>811033</v>
      </c>
      <c r="C6596" s="16" t="s">
        <v>171</v>
      </c>
      <c r="D6596" s="83">
        <v>43769</v>
      </c>
      <c r="E6596" s="16" t="s">
        <v>2974</v>
      </c>
      <c r="F6596" s="66">
        <v>26016332.979166664</v>
      </c>
      <c r="G6596" s="17"/>
      <c r="H6596" s="18">
        <f t="shared" si="104"/>
        <v>26016332.979166664</v>
      </c>
    </row>
    <row r="6597" spans="2:8" hidden="1" x14ac:dyDescent="0.15">
      <c r="B6597" s="15">
        <v>611029</v>
      </c>
      <c r="C6597" s="16" t="s">
        <v>167</v>
      </c>
      <c r="D6597" s="83">
        <v>43769</v>
      </c>
      <c r="E6597" s="16" t="s">
        <v>2974</v>
      </c>
      <c r="F6597" s="66">
        <v>0</v>
      </c>
      <c r="G6597" s="17"/>
      <c r="H6597" s="18">
        <f t="shared" si="104"/>
        <v>0</v>
      </c>
    </row>
    <row r="6598" spans="2:8" hidden="1" x14ac:dyDescent="0.15">
      <c r="B6598" s="15">
        <v>611030</v>
      </c>
      <c r="C6598" s="16" t="s">
        <v>168</v>
      </c>
      <c r="D6598" s="83">
        <v>43769</v>
      </c>
      <c r="E6598" s="16" t="s">
        <v>2974</v>
      </c>
      <c r="F6598" s="66">
        <v>4275125</v>
      </c>
      <c r="G6598" s="17"/>
      <c r="H6598" s="18">
        <f t="shared" si="104"/>
        <v>4275125</v>
      </c>
    </row>
    <row r="6599" spans="2:8" hidden="1" x14ac:dyDescent="0.15">
      <c r="B6599" s="15">
        <v>611032</v>
      </c>
      <c r="C6599" s="16" t="s">
        <v>170</v>
      </c>
      <c r="D6599" s="83">
        <v>43769</v>
      </c>
      <c r="E6599" s="16" t="s">
        <v>2974</v>
      </c>
      <c r="F6599" s="66">
        <v>0</v>
      </c>
      <c r="G6599" s="17"/>
      <c r="H6599" s="18">
        <f t="shared" si="104"/>
        <v>0</v>
      </c>
    </row>
    <row r="6600" spans="2:8" hidden="1" x14ac:dyDescent="0.15">
      <c r="B6600" s="15">
        <v>611033</v>
      </c>
      <c r="C6600" s="16" t="s">
        <v>171</v>
      </c>
      <c r="D6600" s="83">
        <v>43769</v>
      </c>
      <c r="E6600" s="16" t="s">
        <v>2974</v>
      </c>
      <c r="F6600" s="66">
        <v>2907196.9696969786</v>
      </c>
      <c r="G6600" s="17"/>
      <c r="H6600" s="18">
        <f t="shared" si="104"/>
        <v>2907196.9696969786</v>
      </c>
    </row>
    <row r="6601" spans="2:8" hidden="1" x14ac:dyDescent="0.15">
      <c r="B6601" s="15">
        <v>171001</v>
      </c>
      <c r="C6601" s="16" t="s">
        <v>65</v>
      </c>
      <c r="D6601" s="83">
        <v>43769</v>
      </c>
      <c r="E6601" s="16" t="s">
        <v>2974</v>
      </c>
      <c r="F6601" s="66"/>
      <c r="G6601" s="17">
        <v>0</v>
      </c>
      <c r="H6601" s="18">
        <f t="shared" si="104"/>
        <v>0</v>
      </c>
    </row>
    <row r="6602" spans="2:8" hidden="1" x14ac:dyDescent="0.15">
      <c r="B6602" s="15">
        <v>173001</v>
      </c>
      <c r="C6602" s="16" t="s">
        <v>71</v>
      </c>
      <c r="D6602" s="83">
        <v>43769</v>
      </c>
      <c r="E6602" s="16" t="s">
        <v>2974</v>
      </c>
      <c r="F6602" s="66"/>
      <c r="G6602" s="17">
        <v>-27303179.895833332</v>
      </c>
      <c r="H6602" s="18">
        <f t="shared" si="104"/>
        <v>-27303179.895833332</v>
      </c>
    </row>
    <row r="6603" spans="2:8" hidden="1" x14ac:dyDescent="0.15">
      <c r="B6603" s="15">
        <v>175001</v>
      </c>
      <c r="C6603" s="16" t="s">
        <v>75</v>
      </c>
      <c r="D6603" s="83">
        <v>43769</v>
      </c>
      <c r="E6603" s="16" t="s">
        <v>2974</v>
      </c>
      <c r="F6603" s="66"/>
      <c r="G6603" s="17">
        <v>-26016332.979166664</v>
      </c>
      <c r="H6603" s="18">
        <f t="shared" si="104"/>
        <v>-26016332.979166664</v>
      </c>
    </row>
    <row r="6604" spans="2:8" hidden="1" x14ac:dyDescent="0.15">
      <c r="B6604" s="15">
        <v>171002</v>
      </c>
      <c r="C6604" s="16" t="s">
        <v>66</v>
      </c>
      <c r="D6604" s="83">
        <v>43769</v>
      </c>
      <c r="E6604" s="16" t="s">
        <v>2974</v>
      </c>
      <c r="F6604" s="66"/>
      <c r="G6604" s="17">
        <v>0</v>
      </c>
      <c r="H6604" s="18">
        <f t="shared" si="104"/>
        <v>0</v>
      </c>
    </row>
    <row r="6605" spans="2:8" hidden="1" x14ac:dyDescent="0.15">
      <c r="B6605" s="15">
        <v>172002</v>
      </c>
      <c r="C6605" s="16" t="s">
        <v>69</v>
      </c>
      <c r="D6605" s="83">
        <v>43769</v>
      </c>
      <c r="E6605" s="16" t="s">
        <v>2974</v>
      </c>
      <c r="F6605" s="66"/>
      <c r="G6605" s="17">
        <v>-4275125</v>
      </c>
      <c r="H6605" s="18">
        <f t="shared" si="104"/>
        <v>-4275125</v>
      </c>
    </row>
    <row r="6606" spans="2:8" hidden="1" x14ac:dyDescent="0.15">
      <c r="B6606" s="15">
        <v>173002</v>
      </c>
      <c r="C6606" s="16" t="s">
        <v>72</v>
      </c>
      <c r="D6606" s="83">
        <v>43769</v>
      </c>
      <c r="E6606" s="16" t="s">
        <v>2974</v>
      </c>
      <c r="F6606" s="66"/>
      <c r="G6606" s="17">
        <v>0</v>
      </c>
      <c r="H6606" s="18">
        <f t="shared" si="104"/>
        <v>0</v>
      </c>
    </row>
    <row r="6607" spans="2:8" hidden="1" x14ac:dyDescent="0.15">
      <c r="B6607" s="15">
        <v>175002</v>
      </c>
      <c r="C6607" s="16" t="s">
        <v>76</v>
      </c>
      <c r="D6607" s="83">
        <v>43769</v>
      </c>
      <c r="E6607" s="16" t="s">
        <v>2974</v>
      </c>
      <c r="F6607" s="66"/>
      <c r="G6607" s="17">
        <v>-2907196.9696969786</v>
      </c>
      <c r="H6607" s="18">
        <f t="shared" si="104"/>
        <v>-2907196.9696969786</v>
      </c>
    </row>
    <row r="6608" spans="2:8" hidden="1" x14ac:dyDescent="0.15">
      <c r="B6608" s="15">
        <v>611023</v>
      </c>
      <c r="C6608" s="16" t="s">
        <v>161</v>
      </c>
      <c r="D6608" s="83">
        <v>43769</v>
      </c>
      <c r="E6608" s="16" t="s">
        <v>384</v>
      </c>
      <c r="F6608" s="66">
        <v>16666666.666666666</v>
      </c>
      <c r="G6608" s="17"/>
      <c r="H6608" s="18">
        <f t="shared" si="104"/>
        <v>16666666.666666666</v>
      </c>
    </row>
    <row r="6609" spans="2:8" hidden="1" x14ac:dyDescent="0.15">
      <c r="B6609" s="15">
        <v>142003</v>
      </c>
      <c r="C6609" s="16" t="s">
        <v>41</v>
      </c>
      <c r="D6609" s="83">
        <v>43769</v>
      </c>
      <c r="E6609" s="16" t="s">
        <v>384</v>
      </c>
      <c r="F6609" s="66"/>
      <c r="G6609" s="17">
        <v>-16666666.6666667</v>
      </c>
      <c r="H6609" s="18">
        <f t="shared" si="104"/>
        <v>-16666666.6666667</v>
      </c>
    </row>
    <row r="6610" spans="2:8" hidden="1" x14ac:dyDescent="0.15">
      <c r="B6610" s="81">
        <v>132001</v>
      </c>
      <c r="C6610" s="82" t="s">
        <v>1837</v>
      </c>
      <c r="D6610" s="83">
        <v>43769</v>
      </c>
      <c r="E6610" s="82" t="s">
        <v>2689</v>
      </c>
      <c r="F6610" s="84"/>
      <c r="G6610" s="84">
        <v>-40800000</v>
      </c>
      <c r="H6610" s="18">
        <f t="shared" si="104"/>
        <v>-40800000</v>
      </c>
    </row>
    <row r="6611" spans="2:8" hidden="1" x14ac:dyDescent="0.15">
      <c r="B6611" s="81">
        <v>132002</v>
      </c>
      <c r="C6611" s="82" t="s">
        <v>1838</v>
      </c>
      <c r="D6611" s="83">
        <v>43769</v>
      </c>
      <c r="E6611" s="82" t="s">
        <v>2689</v>
      </c>
      <c r="F6611" s="84"/>
      <c r="G6611" s="84">
        <v>-124729000</v>
      </c>
      <c r="H6611" s="18">
        <f t="shared" si="104"/>
        <v>-124729000</v>
      </c>
    </row>
    <row r="6612" spans="2:8" hidden="1" x14ac:dyDescent="0.15">
      <c r="B6612" s="81">
        <v>132003</v>
      </c>
      <c r="C6612" s="82" t="s">
        <v>1839</v>
      </c>
      <c r="D6612" s="83">
        <v>43769</v>
      </c>
      <c r="E6612" s="82" t="s">
        <v>2689</v>
      </c>
      <c r="F6612" s="84"/>
      <c r="G6612" s="84">
        <v>-56725600</v>
      </c>
      <c r="H6612" s="18">
        <f t="shared" si="104"/>
        <v>-56725600</v>
      </c>
    </row>
    <row r="6613" spans="2:8" hidden="1" x14ac:dyDescent="0.15">
      <c r="B6613" s="81">
        <v>132007</v>
      </c>
      <c r="C6613" s="82" t="s">
        <v>1843</v>
      </c>
      <c r="D6613" s="83">
        <v>43769</v>
      </c>
      <c r="E6613" s="82" t="s">
        <v>2689</v>
      </c>
      <c r="F6613" s="84"/>
      <c r="G6613" s="84">
        <v>-36126000</v>
      </c>
      <c r="H6613" s="18">
        <f t="shared" si="104"/>
        <v>-36126000</v>
      </c>
    </row>
    <row r="6614" spans="2:8" hidden="1" x14ac:dyDescent="0.15">
      <c r="B6614" s="81">
        <v>132008</v>
      </c>
      <c r="C6614" s="82" t="s">
        <v>1844</v>
      </c>
      <c r="D6614" s="83">
        <v>43769</v>
      </c>
      <c r="E6614" s="82" t="s">
        <v>2689</v>
      </c>
      <c r="F6614" s="84"/>
      <c r="G6614" s="84">
        <v>-45720000</v>
      </c>
      <c r="H6614" s="18">
        <f t="shared" si="104"/>
        <v>-45720000</v>
      </c>
    </row>
    <row r="6615" spans="2:8" hidden="1" x14ac:dyDescent="0.15">
      <c r="B6615" s="81">
        <v>132009</v>
      </c>
      <c r="C6615" s="82" t="s">
        <v>1845</v>
      </c>
      <c r="D6615" s="83">
        <v>43769</v>
      </c>
      <c r="E6615" s="82" t="s">
        <v>2689</v>
      </c>
      <c r="F6615" s="84"/>
      <c r="G6615" s="84">
        <v>-14880000</v>
      </c>
      <c r="H6615" s="18">
        <f t="shared" si="104"/>
        <v>-14880000</v>
      </c>
    </row>
    <row r="6616" spans="2:8" hidden="1" x14ac:dyDescent="0.15">
      <c r="B6616" s="81">
        <v>132013</v>
      </c>
      <c r="C6616" s="82" t="s">
        <v>1849</v>
      </c>
      <c r="D6616" s="83">
        <v>43769</v>
      </c>
      <c r="E6616" s="82" t="s">
        <v>2689</v>
      </c>
      <c r="F6616" s="84"/>
      <c r="G6616" s="84">
        <v>-29820000</v>
      </c>
      <c r="H6616" s="18">
        <f t="shared" si="104"/>
        <v>-29820000</v>
      </c>
    </row>
    <row r="6617" spans="2:8" hidden="1" x14ac:dyDescent="0.15">
      <c r="B6617" s="81">
        <v>133004</v>
      </c>
      <c r="C6617" s="82" t="s">
        <v>1855</v>
      </c>
      <c r="D6617" s="83">
        <v>43769</v>
      </c>
      <c r="E6617" s="82" t="s">
        <v>2689</v>
      </c>
      <c r="F6617" s="84"/>
      <c r="G6617" s="84">
        <v>-49000</v>
      </c>
      <c r="H6617" s="18">
        <f t="shared" si="104"/>
        <v>-49000</v>
      </c>
    </row>
    <row r="6618" spans="2:8" hidden="1" x14ac:dyDescent="0.15">
      <c r="B6618" s="81">
        <v>133007</v>
      </c>
      <c r="C6618" s="82" t="s">
        <v>1858</v>
      </c>
      <c r="D6618" s="83">
        <v>43769</v>
      </c>
      <c r="E6618" s="82" t="s">
        <v>2689</v>
      </c>
      <c r="F6618" s="84"/>
      <c r="G6618" s="84">
        <v>-4289950</v>
      </c>
      <c r="H6618" s="18">
        <f t="shared" si="104"/>
        <v>-4289950</v>
      </c>
    </row>
    <row r="6619" spans="2:8" hidden="1" x14ac:dyDescent="0.15">
      <c r="B6619" s="81">
        <v>133014</v>
      </c>
      <c r="C6619" s="82" t="s">
        <v>1865</v>
      </c>
      <c r="D6619" s="83">
        <v>43769</v>
      </c>
      <c r="E6619" s="82" t="s">
        <v>2689</v>
      </c>
      <c r="F6619" s="84"/>
      <c r="G6619" s="84">
        <v>-159600</v>
      </c>
      <c r="H6619" s="18">
        <f t="shared" si="104"/>
        <v>-159600</v>
      </c>
    </row>
    <row r="6620" spans="2:8" hidden="1" x14ac:dyDescent="0.15">
      <c r="B6620" s="81">
        <v>133015</v>
      </c>
      <c r="C6620" s="82" t="s">
        <v>1866</v>
      </c>
      <c r="D6620" s="83">
        <v>43769</v>
      </c>
      <c r="E6620" s="82" t="s">
        <v>2689</v>
      </c>
      <c r="F6620" s="84"/>
      <c r="G6620" s="84">
        <v>-31620</v>
      </c>
      <c r="H6620" s="18">
        <f t="shared" si="104"/>
        <v>-31620</v>
      </c>
    </row>
    <row r="6621" spans="2:8" hidden="1" x14ac:dyDescent="0.15">
      <c r="B6621" s="81">
        <v>133029</v>
      </c>
      <c r="C6621" s="82" t="s">
        <v>1880</v>
      </c>
      <c r="D6621" s="83">
        <v>43769</v>
      </c>
      <c r="E6621" s="82" t="s">
        <v>2689</v>
      </c>
      <c r="F6621" s="84"/>
      <c r="G6621" s="84">
        <v>-2271150</v>
      </c>
      <c r="H6621" s="18">
        <f t="shared" si="104"/>
        <v>-2271150</v>
      </c>
    </row>
    <row r="6622" spans="2:8" hidden="1" x14ac:dyDescent="0.15">
      <c r="B6622" s="81">
        <v>133044</v>
      </c>
      <c r="C6622" s="82" t="s">
        <v>1895</v>
      </c>
      <c r="D6622" s="83">
        <v>43769</v>
      </c>
      <c r="E6622" s="82" t="s">
        <v>2689</v>
      </c>
      <c r="F6622" s="84"/>
      <c r="G6622" s="84">
        <v>-6376226</v>
      </c>
      <c r="H6622" s="18">
        <f t="shared" si="104"/>
        <v>-6376226</v>
      </c>
    </row>
    <row r="6623" spans="2:8" hidden="1" x14ac:dyDescent="0.15">
      <c r="B6623" s="81">
        <v>133045</v>
      </c>
      <c r="C6623" s="82" t="s">
        <v>1896</v>
      </c>
      <c r="D6623" s="83">
        <v>43769</v>
      </c>
      <c r="E6623" s="82" t="s">
        <v>2689</v>
      </c>
      <c r="F6623" s="84"/>
      <c r="G6623" s="84">
        <v>-957000</v>
      </c>
      <c r="H6623" s="18">
        <f t="shared" si="104"/>
        <v>-957000</v>
      </c>
    </row>
    <row r="6624" spans="2:8" hidden="1" x14ac:dyDescent="0.15">
      <c r="B6624" s="81">
        <v>133046</v>
      </c>
      <c r="C6624" s="82" t="s">
        <v>1897</v>
      </c>
      <c r="D6624" s="83">
        <v>43769</v>
      </c>
      <c r="E6624" s="82" t="s">
        <v>2689</v>
      </c>
      <c r="F6624" s="84"/>
      <c r="G6624" s="84">
        <v>-4188936</v>
      </c>
      <c r="H6624" s="18">
        <f t="shared" si="104"/>
        <v>-4188936</v>
      </c>
    </row>
    <row r="6625" spans="2:8" hidden="1" x14ac:dyDescent="0.15">
      <c r="B6625" s="81">
        <v>133047</v>
      </c>
      <c r="C6625" s="82" t="s">
        <v>1898</v>
      </c>
      <c r="D6625" s="83">
        <v>43769</v>
      </c>
      <c r="E6625" s="82" t="s">
        <v>2689</v>
      </c>
      <c r="F6625" s="84"/>
      <c r="G6625" s="84">
        <v>-4356850</v>
      </c>
      <c r="H6625" s="18">
        <f t="shared" si="104"/>
        <v>-4356850</v>
      </c>
    </row>
    <row r="6626" spans="2:8" hidden="1" x14ac:dyDescent="0.15">
      <c r="B6626" s="81">
        <v>133048</v>
      </c>
      <c r="C6626" s="82" t="s">
        <v>1899</v>
      </c>
      <c r="D6626" s="83">
        <v>43769</v>
      </c>
      <c r="E6626" s="82" t="s">
        <v>2689</v>
      </c>
      <c r="F6626" s="84"/>
      <c r="G6626" s="84">
        <v>-5872950</v>
      </c>
      <c r="H6626" s="18">
        <f t="shared" si="104"/>
        <v>-5872950</v>
      </c>
    </row>
    <row r="6627" spans="2:8" hidden="1" x14ac:dyDescent="0.15">
      <c r="B6627" s="81">
        <v>133049</v>
      </c>
      <c r="C6627" s="82" t="s">
        <v>1900</v>
      </c>
      <c r="D6627" s="83">
        <v>43769</v>
      </c>
      <c r="E6627" s="82" t="s">
        <v>2689</v>
      </c>
      <c r="F6627" s="84"/>
      <c r="G6627" s="84">
        <v>-9856175</v>
      </c>
      <c r="H6627" s="18">
        <f t="shared" si="104"/>
        <v>-9856175</v>
      </c>
    </row>
    <row r="6628" spans="2:8" hidden="1" x14ac:dyDescent="0.15">
      <c r="B6628" s="81">
        <v>133050</v>
      </c>
      <c r="C6628" s="82" t="s">
        <v>1901</v>
      </c>
      <c r="D6628" s="83">
        <v>43769</v>
      </c>
      <c r="E6628" s="82" t="s">
        <v>2689</v>
      </c>
      <c r="F6628" s="84"/>
      <c r="G6628" s="84">
        <v>-1729824</v>
      </c>
      <c r="H6628" s="18">
        <f t="shared" si="104"/>
        <v>-1729824</v>
      </c>
    </row>
    <row r="6629" spans="2:8" hidden="1" x14ac:dyDescent="0.15">
      <c r="B6629" s="81">
        <v>133051</v>
      </c>
      <c r="C6629" s="82" t="s">
        <v>1902</v>
      </c>
      <c r="D6629" s="83">
        <v>43769</v>
      </c>
      <c r="E6629" s="82" t="s">
        <v>2689</v>
      </c>
      <c r="F6629" s="84"/>
      <c r="G6629" s="84">
        <v>-344796</v>
      </c>
      <c r="H6629" s="18">
        <f t="shared" si="104"/>
        <v>-344796</v>
      </c>
    </row>
    <row r="6630" spans="2:8" hidden="1" x14ac:dyDescent="0.15">
      <c r="B6630" s="81">
        <v>133052</v>
      </c>
      <c r="C6630" s="82" t="s">
        <v>1903</v>
      </c>
      <c r="D6630" s="83">
        <v>43769</v>
      </c>
      <c r="E6630" s="82" t="s">
        <v>2689</v>
      </c>
      <c r="F6630" s="84"/>
      <c r="G6630" s="84">
        <v>-562252</v>
      </c>
      <c r="H6630" s="18">
        <f t="shared" si="104"/>
        <v>-562252</v>
      </c>
    </row>
    <row r="6631" spans="2:8" hidden="1" x14ac:dyDescent="0.15">
      <c r="B6631" s="81">
        <v>133053</v>
      </c>
      <c r="C6631" s="82" t="s">
        <v>1904</v>
      </c>
      <c r="D6631" s="83">
        <v>43769</v>
      </c>
      <c r="E6631" s="82" t="s">
        <v>2689</v>
      </c>
      <c r="F6631" s="84"/>
      <c r="G6631" s="84">
        <v>-2056236</v>
      </c>
      <c r="H6631" s="18">
        <f t="shared" si="104"/>
        <v>-2056236</v>
      </c>
    </row>
    <row r="6632" spans="2:8" hidden="1" x14ac:dyDescent="0.15">
      <c r="B6632" s="81">
        <v>133054</v>
      </c>
      <c r="C6632" s="82" t="s">
        <v>1905</v>
      </c>
      <c r="D6632" s="83">
        <v>43769</v>
      </c>
      <c r="E6632" s="82" t="s">
        <v>2689</v>
      </c>
      <c r="F6632" s="84"/>
      <c r="G6632" s="84">
        <v>-384670</v>
      </c>
      <c r="H6632" s="18">
        <f t="shared" si="104"/>
        <v>-384670</v>
      </c>
    </row>
    <row r="6633" spans="2:8" hidden="1" x14ac:dyDescent="0.15">
      <c r="B6633" s="81">
        <v>133055</v>
      </c>
      <c r="C6633" s="82" t="s">
        <v>1906</v>
      </c>
      <c r="D6633" s="83">
        <v>43769</v>
      </c>
      <c r="E6633" s="82" t="s">
        <v>2689</v>
      </c>
      <c r="F6633" s="84"/>
      <c r="G6633" s="84">
        <v>-668262</v>
      </c>
      <c r="H6633" s="18">
        <f t="shared" si="104"/>
        <v>-668262</v>
      </c>
    </row>
    <row r="6634" spans="2:8" hidden="1" x14ac:dyDescent="0.15">
      <c r="B6634" s="81">
        <v>133056</v>
      </c>
      <c r="C6634" s="82" t="s">
        <v>1907</v>
      </c>
      <c r="D6634" s="83">
        <v>43769</v>
      </c>
      <c r="E6634" s="82" t="s">
        <v>2689</v>
      </c>
      <c r="F6634" s="84"/>
      <c r="G6634" s="84">
        <v>-1915914</v>
      </c>
      <c r="H6634" s="18">
        <f t="shared" si="104"/>
        <v>-1915914</v>
      </c>
    </row>
    <row r="6635" spans="2:8" hidden="1" x14ac:dyDescent="0.15">
      <c r="B6635" s="81">
        <v>133057</v>
      </c>
      <c r="C6635" s="82" t="s">
        <v>1908</v>
      </c>
      <c r="D6635" s="83">
        <v>43769</v>
      </c>
      <c r="E6635" s="82" t="s">
        <v>2689</v>
      </c>
      <c r="F6635" s="84"/>
      <c r="G6635" s="84">
        <v>-328458</v>
      </c>
      <c r="H6635" s="18">
        <f t="shared" si="104"/>
        <v>-328458</v>
      </c>
    </row>
    <row r="6636" spans="2:8" hidden="1" x14ac:dyDescent="0.15">
      <c r="B6636" s="81">
        <v>133058</v>
      </c>
      <c r="C6636" s="82" t="s">
        <v>1909</v>
      </c>
      <c r="D6636" s="83">
        <v>43769</v>
      </c>
      <c r="E6636" s="82" t="s">
        <v>2689</v>
      </c>
      <c r="F6636" s="84"/>
      <c r="G6636" s="84">
        <v>-919646</v>
      </c>
      <c r="H6636" s="18">
        <f t="shared" si="104"/>
        <v>-919646</v>
      </c>
    </row>
    <row r="6637" spans="2:8" hidden="1" x14ac:dyDescent="0.15">
      <c r="B6637" s="81">
        <v>133059</v>
      </c>
      <c r="C6637" s="82" t="s">
        <v>1910</v>
      </c>
      <c r="D6637" s="83">
        <v>43769</v>
      </c>
      <c r="E6637" s="82" t="s">
        <v>2689</v>
      </c>
      <c r="F6637" s="84"/>
      <c r="G6637" s="84">
        <v>-2974254</v>
      </c>
      <c r="H6637" s="18">
        <f t="shared" si="104"/>
        <v>-2974254</v>
      </c>
    </row>
    <row r="6638" spans="2:8" hidden="1" x14ac:dyDescent="0.15">
      <c r="B6638" s="81">
        <v>133060</v>
      </c>
      <c r="C6638" s="82" t="s">
        <v>1911</v>
      </c>
      <c r="D6638" s="83">
        <v>43769</v>
      </c>
      <c r="E6638" s="82" t="s">
        <v>2689</v>
      </c>
      <c r="F6638" s="84"/>
      <c r="G6638" s="84">
        <v>-1189622</v>
      </c>
      <c r="H6638" s="18">
        <f t="shared" si="104"/>
        <v>-1189622</v>
      </c>
    </row>
    <row r="6639" spans="2:8" hidden="1" x14ac:dyDescent="0.15">
      <c r="B6639" s="81">
        <v>133061</v>
      </c>
      <c r="C6639" s="82" t="s">
        <v>1912</v>
      </c>
      <c r="D6639" s="83">
        <v>43769</v>
      </c>
      <c r="E6639" s="82" t="s">
        <v>2689</v>
      </c>
      <c r="F6639" s="84"/>
      <c r="G6639" s="84">
        <v>-1427626</v>
      </c>
      <c r="H6639" s="18">
        <f t="shared" si="104"/>
        <v>-1427626</v>
      </c>
    </row>
    <row r="6640" spans="2:8" hidden="1" x14ac:dyDescent="0.15">
      <c r="B6640" s="81">
        <v>133062</v>
      </c>
      <c r="C6640" s="82" t="s">
        <v>1913</v>
      </c>
      <c r="D6640" s="83">
        <v>43769</v>
      </c>
      <c r="E6640" s="82" t="s">
        <v>2689</v>
      </c>
      <c r="F6640" s="84"/>
      <c r="G6640" s="84">
        <v>-400000</v>
      </c>
      <c r="H6640" s="18">
        <f t="shared" si="104"/>
        <v>-400000</v>
      </c>
    </row>
    <row r="6641" spans="2:8" hidden="1" x14ac:dyDescent="0.15">
      <c r="B6641" s="81">
        <v>133064</v>
      </c>
      <c r="C6641" s="82" t="s">
        <v>1915</v>
      </c>
      <c r="D6641" s="83">
        <v>43769</v>
      </c>
      <c r="E6641" s="82" t="s">
        <v>2689</v>
      </c>
      <c r="F6641" s="84"/>
      <c r="G6641" s="84">
        <v>-280000</v>
      </c>
      <c r="H6641" s="18">
        <f t="shared" si="104"/>
        <v>-280000</v>
      </c>
    </row>
    <row r="6642" spans="2:8" hidden="1" x14ac:dyDescent="0.15">
      <c r="B6642" s="81">
        <v>133066</v>
      </c>
      <c r="C6642" s="82" t="s">
        <v>1917</v>
      </c>
      <c r="D6642" s="83">
        <v>43769</v>
      </c>
      <c r="E6642" s="82" t="s">
        <v>2689</v>
      </c>
      <c r="F6642" s="84"/>
      <c r="G6642" s="84">
        <v>-700000</v>
      </c>
      <c r="H6642" s="18">
        <f t="shared" si="104"/>
        <v>-700000</v>
      </c>
    </row>
    <row r="6643" spans="2:8" hidden="1" x14ac:dyDescent="0.15">
      <c r="B6643" s="81">
        <v>133070</v>
      </c>
      <c r="C6643" s="82" t="s">
        <v>1921</v>
      </c>
      <c r="D6643" s="83">
        <v>43769</v>
      </c>
      <c r="E6643" s="82" t="s">
        <v>2689</v>
      </c>
      <c r="F6643" s="84"/>
      <c r="G6643" s="84">
        <v>-352450</v>
      </c>
      <c r="H6643" s="18">
        <f t="shared" si="104"/>
        <v>-352450</v>
      </c>
    </row>
    <row r="6644" spans="2:8" hidden="1" x14ac:dyDescent="0.15">
      <c r="B6644" s="81">
        <v>133077</v>
      </c>
      <c r="C6644" s="82" t="s">
        <v>1928</v>
      </c>
      <c r="D6644" s="83">
        <v>43769</v>
      </c>
      <c r="E6644" s="82" t="s">
        <v>2689</v>
      </c>
      <c r="F6644" s="84"/>
      <c r="G6644" s="84">
        <v>-2398000</v>
      </c>
      <c r="H6644" s="18">
        <f t="shared" si="104"/>
        <v>-2398000</v>
      </c>
    </row>
    <row r="6645" spans="2:8" hidden="1" x14ac:dyDescent="0.15">
      <c r="B6645" s="81">
        <v>133082</v>
      </c>
      <c r="C6645" s="82" t="s">
        <v>1933</v>
      </c>
      <c r="D6645" s="83">
        <v>43769</v>
      </c>
      <c r="E6645" s="82" t="s">
        <v>2689</v>
      </c>
      <c r="F6645" s="84"/>
      <c r="G6645" s="84">
        <v>-95000</v>
      </c>
      <c r="H6645" s="18">
        <f t="shared" si="104"/>
        <v>-95000</v>
      </c>
    </row>
    <row r="6646" spans="2:8" hidden="1" x14ac:dyDescent="0.15">
      <c r="B6646" s="81">
        <v>133091</v>
      </c>
      <c r="C6646" s="82" t="s">
        <v>1942</v>
      </c>
      <c r="D6646" s="83">
        <v>43769</v>
      </c>
      <c r="E6646" s="82" t="s">
        <v>2689</v>
      </c>
      <c r="F6646" s="84"/>
      <c r="G6646" s="84">
        <v>-1404000</v>
      </c>
      <c r="H6646" s="18">
        <f t="shared" si="104"/>
        <v>-1404000</v>
      </c>
    </row>
    <row r="6647" spans="2:8" hidden="1" x14ac:dyDescent="0.15">
      <c r="B6647" s="81">
        <v>133092</v>
      </c>
      <c r="C6647" s="82" t="s">
        <v>1943</v>
      </c>
      <c r="D6647" s="83">
        <v>43769</v>
      </c>
      <c r="E6647" s="82" t="s">
        <v>2689</v>
      </c>
      <c r="F6647" s="84"/>
      <c r="G6647" s="84">
        <v>-18483615.359999999</v>
      </c>
      <c r="H6647" s="18">
        <f t="shared" si="104"/>
        <v>-18483615.359999999</v>
      </c>
    </row>
    <row r="6648" spans="2:8" hidden="1" x14ac:dyDescent="0.15">
      <c r="B6648" s="81">
        <v>133093</v>
      </c>
      <c r="C6648" s="82" t="s">
        <v>1944</v>
      </c>
      <c r="D6648" s="83">
        <v>43769</v>
      </c>
      <c r="E6648" s="82" t="s">
        <v>2689</v>
      </c>
      <c r="F6648" s="84"/>
      <c r="G6648" s="84">
        <v>-53522728.079999998</v>
      </c>
      <c r="H6648" s="18">
        <f t="shared" si="104"/>
        <v>-53522728.079999998</v>
      </c>
    </row>
    <row r="6649" spans="2:8" hidden="1" x14ac:dyDescent="0.15">
      <c r="B6649" s="81">
        <v>133104</v>
      </c>
      <c r="C6649" s="82" t="s">
        <v>1955</v>
      </c>
      <c r="D6649" s="83">
        <v>43769</v>
      </c>
      <c r="E6649" s="82" t="s">
        <v>2689</v>
      </c>
      <c r="F6649" s="84"/>
      <c r="G6649" s="84">
        <v>-194625</v>
      </c>
      <c r="H6649" s="18">
        <f t="shared" si="104"/>
        <v>-194625</v>
      </c>
    </row>
    <row r="6650" spans="2:8" hidden="1" x14ac:dyDescent="0.15">
      <c r="B6650" s="81">
        <v>133105</v>
      </c>
      <c r="C6650" s="82" t="s">
        <v>1956</v>
      </c>
      <c r="D6650" s="83">
        <v>43769</v>
      </c>
      <c r="E6650" s="82" t="s">
        <v>2689</v>
      </c>
      <c r="F6650" s="84"/>
      <c r="G6650" s="84">
        <v>-1004350</v>
      </c>
      <c r="H6650" s="18">
        <f t="shared" si="104"/>
        <v>-1004350</v>
      </c>
    </row>
    <row r="6651" spans="2:8" hidden="1" x14ac:dyDescent="0.15">
      <c r="B6651" s="81">
        <v>133118</v>
      </c>
      <c r="C6651" s="82" t="s">
        <v>1969</v>
      </c>
      <c r="D6651" s="83">
        <v>43769</v>
      </c>
      <c r="E6651" s="82" t="s">
        <v>2689</v>
      </c>
      <c r="F6651" s="84"/>
      <c r="G6651" s="84">
        <v>-3157000</v>
      </c>
      <c r="H6651" s="18">
        <f t="shared" si="104"/>
        <v>-3157000</v>
      </c>
    </row>
    <row r="6652" spans="2:8" hidden="1" x14ac:dyDescent="0.15">
      <c r="B6652" s="81">
        <v>133119</v>
      </c>
      <c r="C6652" s="82" t="s">
        <v>1970</v>
      </c>
      <c r="D6652" s="83">
        <v>43769</v>
      </c>
      <c r="E6652" s="82" t="s">
        <v>2689</v>
      </c>
      <c r="F6652" s="84"/>
      <c r="G6652" s="84">
        <v>-1199520</v>
      </c>
      <c r="H6652" s="18">
        <f t="shared" si="104"/>
        <v>-1199520</v>
      </c>
    </row>
    <row r="6653" spans="2:8" hidden="1" x14ac:dyDescent="0.15">
      <c r="B6653" s="81">
        <v>133120</v>
      </c>
      <c r="C6653" s="82" t="s">
        <v>1971</v>
      </c>
      <c r="D6653" s="83">
        <v>43769</v>
      </c>
      <c r="E6653" s="82" t="s">
        <v>2689</v>
      </c>
      <c r="F6653" s="84"/>
      <c r="G6653" s="84">
        <v>-6496000</v>
      </c>
      <c r="H6653" s="18">
        <f t="shared" si="104"/>
        <v>-6496000</v>
      </c>
    </row>
    <row r="6654" spans="2:8" hidden="1" x14ac:dyDescent="0.15">
      <c r="B6654" s="81">
        <v>133121</v>
      </c>
      <c r="C6654" s="82" t="s">
        <v>1972</v>
      </c>
      <c r="D6654" s="83">
        <v>43769</v>
      </c>
      <c r="E6654" s="82" t="s">
        <v>2689</v>
      </c>
      <c r="F6654" s="84"/>
      <c r="G6654" s="84">
        <v>-2992000</v>
      </c>
      <c r="H6654" s="18">
        <f t="shared" si="104"/>
        <v>-2992000</v>
      </c>
    </row>
    <row r="6655" spans="2:8" hidden="1" x14ac:dyDescent="0.15">
      <c r="B6655" s="81">
        <v>133122</v>
      </c>
      <c r="C6655" s="82" t="s">
        <v>1973</v>
      </c>
      <c r="D6655" s="83">
        <v>43769</v>
      </c>
      <c r="E6655" s="82" t="s">
        <v>2689</v>
      </c>
      <c r="F6655" s="84"/>
      <c r="G6655" s="84">
        <v>-12112800</v>
      </c>
      <c r="H6655" s="18">
        <f t="shared" si="104"/>
        <v>-12112800</v>
      </c>
    </row>
    <row r="6656" spans="2:8" hidden="1" x14ac:dyDescent="0.15">
      <c r="B6656" s="81">
        <v>133132</v>
      </c>
      <c r="C6656" s="82" t="s">
        <v>1983</v>
      </c>
      <c r="D6656" s="83">
        <v>43769</v>
      </c>
      <c r="E6656" s="82" t="s">
        <v>2689</v>
      </c>
      <c r="F6656" s="84"/>
      <c r="G6656" s="84">
        <v>-86400</v>
      </c>
      <c r="H6656" s="18">
        <f t="shared" si="104"/>
        <v>-86400</v>
      </c>
    </row>
    <row r="6657" spans="2:8" hidden="1" x14ac:dyDescent="0.15">
      <c r="B6657" s="81">
        <v>133133</v>
      </c>
      <c r="C6657" s="82" t="s">
        <v>1984</v>
      </c>
      <c r="D6657" s="83">
        <v>43769</v>
      </c>
      <c r="E6657" s="82" t="s">
        <v>2689</v>
      </c>
      <c r="F6657" s="84"/>
      <c r="G6657" s="84">
        <v>-162960</v>
      </c>
      <c r="H6657" s="18">
        <f t="shared" si="104"/>
        <v>-162960</v>
      </c>
    </row>
    <row r="6658" spans="2:8" hidden="1" x14ac:dyDescent="0.15">
      <c r="B6658" s="81">
        <v>133135</v>
      </c>
      <c r="C6658" s="82" t="s">
        <v>1986</v>
      </c>
      <c r="D6658" s="83">
        <v>43769</v>
      </c>
      <c r="E6658" s="82" t="s">
        <v>2689</v>
      </c>
      <c r="F6658" s="84"/>
      <c r="G6658" s="84">
        <v>-81796</v>
      </c>
      <c r="H6658" s="18">
        <f t="shared" ref="H6658:H6721" si="105">F6658+G6658</f>
        <v>-81796</v>
      </c>
    </row>
    <row r="6659" spans="2:8" hidden="1" x14ac:dyDescent="0.15">
      <c r="B6659" s="81">
        <v>133151</v>
      </c>
      <c r="C6659" s="82" t="s">
        <v>2002</v>
      </c>
      <c r="D6659" s="83">
        <v>43769</v>
      </c>
      <c r="E6659" s="82" t="s">
        <v>2689</v>
      </c>
      <c r="F6659" s="84"/>
      <c r="G6659" s="84">
        <v>-9240</v>
      </c>
      <c r="H6659" s="18">
        <f t="shared" si="105"/>
        <v>-9240</v>
      </c>
    </row>
    <row r="6660" spans="2:8" hidden="1" x14ac:dyDescent="0.15">
      <c r="B6660" s="81">
        <v>133152</v>
      </c>
      <c r="C6660" s="82" t="s">
        <v>2003</v>
      </c>
      <c r="D6660" s="83">
        <v>43769</v>
      </c>
      <c r="E6660" s="82" t="s">
        <v>2689</v>
      </c>
      <c r="F6660" s="84"/>
      <c r="G6660" s="84">
        <v>-24272</v>
      </c>
      <c r="H6660" s="18">
        <f t="shared" si="105"/>
        <v>-24272</v>
      </c>
    </row>
    <row r="6661" spans="2:8" hidden="1" x14ac:dyDescent="0.15">
      <c r="B6661" s="81">
        <v>133157</v>
      </c>
      <c r="C6661" s="82" t="s">
        <v>2008</v>
      </c>
      <c r="D6661" s="83">
        <v>43769</v>
      </c>
      <c r="E6661" s="82" t="s">
        <v>2689</v>
      </c>
      <c r="F6661" s="84"/>
      <c r="G6661" s="84">
        <v>-613800</v>
      </c>
      <c r="H6661" s="18">
        <f t="shared" si="105"/>
        <v>-613800</v>
      </c>
    </row>
    <row r="6662" spans="2:8" hidden="1" x14ac:dyDescent="0.15">
      <c r="B6662" s="81">
        <v>133173</v>
      </c>
      <c r="C6662" s="82" t="s">
        <v>2024</v>
      </c>
      <c r="D6662" s="83">
        <v>43769</v>
      </c>
      <c r="E6662" s="82" t="s">
        <v>2689</v>
      </c>
      <c r="F6662" s="84"/>
      <c r="G6662" s="84">
        <v>-43273373</v>
      </c>
      <c r="H6662" s="18">
        <f t="shared" si="105"/>
        <v>-43273373</v>
      </c>
    </row>
    <row r="6663" spans="2:8" hidden="1" x14ac:dyDescent="0.15">
      <c r="B6663" s="81">
        <v>133174</v>
      </c>
      <c r="C6663" s="82" t="s">
        <v>2025</v>
      </c>
      <c r="D6663" s="83">
        <v>43769</v>
      </c>
      <c r="E6663" s="82" t="s">
        <v>2689</v>
      </c>
      <c r="F6663" s="84"/>
      <c r="G6663" s="84">
        <v>-19403007</v>
      </c>
      <c r="H6663" s="18">
        <f t="shared" si="105"/>
        <v>-19403007</v>
      </c>
    </row>
    <row r="6664" spans="2:8" hidden="1" x14ac:dyDescent="0.15">
      <c r="B6664" s="81">
        <v>133195</v>
      </c>
      <c r="C6664" s="82" t="s">
        <v>2046</v>
      </c>
      <c r="D6664" s="83">
        <v>43769</v>
      </c>
      <c r="E6664" s="82" t="s">
        <v>2689</v>
      </c>
      <c r="F6664" s="84"/>
      <c r="G6664" s="84">
        <v>-1199520</v>
      </c>
      <c r="H6664" s="18">
        <f t="shared" si="105"/>
        <v>-1199520</v>
      </c>
    </row>
    <row r="6665" spans="2:8" hidden="1" x14ac:dyDescent="0.15">
      <c r="B6665" s="81">
        <v>133196</v>
      </c>
      <c r="C6665" s="82" t="s">
        <v>2047</v>
      </c>
      <c r="D6665" s="83">
        <v>43769</v>
      </c>
      <c r="E6665" s="82" t="s">
        <v>2689</v>
      </c>
      <c r="F6665" s="84"/>
      <c r="G6665" s="84">
        <v>-2199120</v>
      </c>
      <c r="H6665" s="18">
        <f t="shared" si="105"/>
        <v>-2199120</v>
      </c>
    </row>
    <row r="6666" spans="2:8" hidden="1" x14ac:dyDescent="0.15">
      <c r="B6666" s="81">
        <v>133197</v>
      </c>
      <c r="C6666" s="82" t="s">
        <v>2048</v>
      </c>
      <c r="D6666" s="83">
        <v>43769</v>
      </c>
      <c r="E6666" s="82" t="s">
        <v>2689</v>
      </c>
      <c r="F6666" s="84"/>
      <c r="G6666" s="84">
        <v>-14551040</v>
      </c>
      <c r="H6666" s="18">
        <f t="shared" si="105"/>
        <v>-14551040</v>
      </c>
    </row>
    <row r="6667" spans="2:8" hidden="1" x14ac:dyDescent="0.15">
      <c r="B6667" s="81">
        <v>133201</v>
      </c>
      <c r="C6667" s="82" t="s">
        <v>2052</v>
      </c>
      <c r="D6667" s="83">
        <v>43769</v>
      </c>
      <c r="E6667" s="82" t="s">
        <v>2689</v>
      </c>
      <c r="F6667" s="84"/>
      <c r="G6667" s="84">
        <v>-3159000</v>
      </c>
      <c r="H6667" s="18">
        <f t="shared" si="105"/>
        <v>-3159000</v>
      </c>
    </row>
    <row r="6668" spans="2:8" hidden="1" x14ac:dyDescent="0.15">
      <c r="B6668" s="81">
        <v>133211</v>
      </c>
      <c r="C6668" s="82" t="s">
        <v>2062</v>
      </c>
      <c r="D6668" s="83">
        <v>43769</v>
      </c>
      <c r="E6668" s="82" t="s">
        <v>2689</v>
      </c>
      <c r="F6668" s="84"/>
      <c r="G6668" s="84">
        <v>-120000</v>
      </c>
      <c r="H6668" s="18">
        <f t="shared" si="105"/>
        <v>-120000</v>
      </c>
    </row>
    <row r="6669" spans="2:8" hidden="1" x14ac:dyDescent="0.15">
      <c r="B6669" s="81">
        <v>133217</v>
      </c>
      <c r="C6669" s="82" t="s">
        <v>2068</v>
      </c>
      <c r="D6669" s="83">
        <v>43769</v>
      </c>
      <c r="E6669" s="82" t="s">
        <v>2689</v>
      </c>
      <c r="F6669" s="84"/>
      <c r="G6669" s="84">
        <v>-69000</v>
      </c>
      <c r="H6669" s="18">
        <f t="shared" si="105"/>
        <v>-69000</v>
      </c>
    </row>
    <row r="6670" spans="2:8" hidden="1" x14ac:dyDescent="0.15">
      <c r="B6670" s="81">
        <v>133243</v>
      </c>
      <c r="C6670" s="82" t="s">
        <v>2094</v>
      </c>
      <c r="D6670" s="83">
        <v>43769</v>
      </c>
      <c r="E6670" s="82" t="s">
        <v>2689</v>
      </c>
      <c r="F6670" s="84"/>
      <c r="G6670" s="84">
        <v>-2480000</v>
      </c>
      <c r="H6670" s="18">
        <f t="shared" si="105"/>
        <v>-2480000</v>
      </c>
    </row>
    <row r="6671" spans="2:8" hidden="1" x14ac:dyDescent="0.15">
      <c r="B6671" s="81">
        <v>133247</v>
      </c>
      <c r="C6671" s="82" t="s">
        <v>2098</v>
      </c>
      <c r="D6671" s="83">
        <v>43769</v>
      </c>
      <c r="E6671" s="82" t="s">
        <v>2689</v>
      </c>
      <c r="F6671" s="84"/>
      <c r="G6671" s="84">
        <v>-3500000</v>
      </c>
      <c r="H6671" s="18">
        <f t="shared" si="105"/>
        <v>-3500000</v>
      </c>
    </row>
    <row r="6672" spans="2:8" hidden="1" x14ac:dyDescent="0.15">
      <c r="B6672" s="81">
        <v>133263</v>
      </c>
      <c r="C6672" s="82" t="s">
        <v>2114</v>
      </c>
      <c r="D6672" s="83">
        <v>43769</v>
      </c>
      <c r="E6672" s="82" t="s">
        <v>2689</v>
      </c>
      <c r="F6672" s="84"/>
      <c r="G6672" s="84">
        <v>-5000000</v>
      </c>
      <c r="H6672" s="18">
        <f t="shared" si="105"/>
        <v>-5000000</v>
      </c>
    </row>
    <row r="6673" spans="2:8" hidden="1" x14ac:dyDescent="0.15">
      <c r="B6673" s="81">
        <v>133272</v>
      </c>
      <c r="C6673" s="82" t="s">
        <v>2123</v>
      </c>
      <c r="D6673" s="83">
        <v>43769</v>
      </c>
      <c r="E6673" s="82" t="s">
        <v>2689</v>
      </c>
      <c r="F6673" s="84"/>
      <c r="G6673" s="84">
        <v>-7319000</v>
      </c>
      <c r="H6673" s="18">
        <f t="shared" si="105"/>
        <v>-7319000</v>
      </c>
    </row>
    <row r="6674" spans="2:8" hidden="1" x14ac:dyDescent="0.15">
      <c r="B6674" s="81">
        <v>133273</v>
      </c>
      <c r="C6674" s="82" t="s">
        <v>2124</v>
      </c>
      <c r="D6674" s="83">
        <v>43769</v>
      </c>
      <c r="E6674" s="82" t="s">
        <v>2689</v>
      </c>
      <c r="F6674" s="84"/>
      <c r="G6674" s="84">
        <v>-5661150</v>
      </c>
      <c r="H6674" s="18">
        <f t="shared" si="105"/>
        <v>-5661150</v>
      </c>
    </row>
    <row r="6675" spans="2:8" hidden="1" x14ac:dyDescent="0.15">
      <c r="B6675" s="81">
        <v>133274</v>
      </c>
      <c r="C6675" s="82" t="s">
        <v>2125</v>
      </c>
      <c r="D6675" s="83">
        <v>43769</v>
      </c>
      <c r="E6675" s="82" t="s">
        <v>2689</v>
      </c>
      <c r="F6675" s="84"/>
      <c r="G6675" s="84">
        <v>-9227400</v>
      </c>
      <c r="H6675" s="18">
        <f t="shared" si="105"/>
        <v>-9227400</v>
      </c>
    </row>
    <row r="6676" spans="2:8" hidden="1" x14ac:dyDescent="0.15">
      <c r="B6676" s="81">
        <v>133286</v>
      </c>
      <c r="C6676" s="82" t="s">
        <v>2137</v>
      </c>
      <c r="D6676" s="83">
        <v>43769</v>
      </c>
      <c r="E6676" s="82" t="s">
        <v>2689</v>
      </c>
      <c r="F6676" s="84"/>
      <c r="G6676" s="84">
        <v>-2300000</v>
      </c>
      <c r="H6676" s="18">
        <f t="shared" si="105"/>
        <v>-2300000</v>
      </c>
    </row>
    <row r="6677" spans="2:8" hidden="1" x14ac:dyDescent="0.15">
      <c r="B6677" s="81">
        <v>133287</v>
      </c>
      <c r="C6677" s="82" t="s">
        <v>2138</v>
      </c>
      <c r="D6677" s="83">
        <v>43769</v>
      </c>
      <c r="E6677" s="82" t="s">
        <v>2689</v>
      </c>
      <c r="F6677" s="84"/>
      <c r="G6677" s="84">
        <v>-5600000</v>
      </c>
      <c r="H6677" s="18">
        <f t="shared" si="105"/>
        <v>-5600000</v>
      </c>
    </row>
    <row r="6678" spans="2:8" hidden="1" x14ac:dyDescent="0.15">
      <c r="B6678" s="81">
        <v>133288</v>
      </c>
      <c r="C6678" s="82" t="s">
        <v>2139</v>
      </c>
      <c r="D6678" s="83">
        <v>43769</v>
      </c>
      <c r="E6678" s="82" t="s">
        <v>2689</v>
      </c>
      <c r="F6678" s="84"/>
      <c r="G6678" s="84">
        <v>-30960000</v>
      </c>
      <c r="H6678" s="18">
        <f t="shared" si="105"/>
        <v>-30960000</v>
      </c>
    </row>
    <row r="6679" spans="2:8" hidden="1" x14ac:dyDescent="0.15">
      <c r="B6679" s="81">
        <v>133296</v>
      </c>
      <c r="C6679" s="82" t="s">
        <v>2147</v>
      </c>
      <c r="D6679" s="83">
        <v>43769</v>
      </c>
      <c r="E6679" s="82" t="s">
        <v>2689</v>
      </c>
      <c r="F6679" s="84"/>
      <c r="G6679" s="84">
        <v>-1372000</v>
      </c>
      <c r="H6679" s="18">
        <f t="shared" si="105"/>
        <v>-1372000</v>
      </c>
    </row>
    <row r="6680" spans="2:8" hidden="1" x14ac:dyDescent="0.15">
      <c r="B6680" s="81">
        <v>133297</v>
      </c>
      <c r="C6680" s="82" t="s">
        <v>2148</v>
      </c>
      <c r="D6680" s="83">
        <v>43769</v>
      </c>
      <c r="E6680" s="82" t="s">
        <v>2689</v>
      </c>
      <c r="F6680" s="84"/>
      <c r="G6680" s="84">
        <v>-1960000</v>
      </c>
      <c r="H6680" s="18">
        <f t="shared" si="105"/>
        <v>-1960000</v>
      </c>
    </row>
    <row r="6681" spans="2:8" hidden="1" x14ac:dyDescent="0.15">
      <c r="B6681" s="81">
        <v>133303</v>
      </c>
      <c r="C6681" s="82" t="s">
        <v>2154</v>
      </c>
      <c r="D6681" s="83">
        <v>43769</v>
      </c>
      <c r="E6681" s="82" t="s">
        <v>2689</v>
      </c>
      <c r="F6681" s="84"/>
      <c r="G6681" s="84">
        <v>-1550360</v>
      </c>
      <c r="H6681" s="18">
        <f t="shared" si="105"/>
        <v>-1550360</v>
      </c>
    </row>
    <row r="6682" spans="2:8" hidden="1" x14ac:dyDescent="0.15">
      <c r="B6682" s="81">
        <v>133310</v>
      </c>
      <c r="C6682" s="82" t="s">
        <v>2161</v>
      </c>
      <c r="D6682" s="83">
        <v>43769</v>
      </c>
      <c r="E6682" s="82" t="s">
        <v>2689</v>
      </c>
      <c r="F6682" s="84"/>
      <c r="G6682" s="84">
        <v>-10010000</v>
      </c>
      <c r="H6682" s="18">
        <f t="shared" si="105"/>
        <v>-10010000</v>
      </c>
    </row>
    <row r="6683" spans="2:8" hidden="1" x14ac:dyDescent="0.15">
      <c r="B6683" s="81">
        <v>133313</v>
      </c>
      <c r="C6683" s="82" t="s">
        <v>2164</v>
      </c>
      <c r="D6683" s="83">
        <v>43769</v>
      </c>
      <c r="E6683" s="82" t="s">
        <v>2689</v>
      </c>
      <c r="F6683" s="84"/>
      <c r="G6683" s="84">
        <v>-2998800</v>
      </c>
      <c r="H6683" s="18">
        <f t="shared" si="105"/>
        <v>-2998800</v>
      </c>
    </row>
    <row r="6684" spans="2:8" hidden="1" x14ac:dyDescent="0.15">
      <c r="B6684" s="81">
        <v>133315</v>
      </c>
      <c r="C6684" s="82" t="s">
        <v>2166</v>
      </c>
      <c r="D6684" s="83">
        <v>43769</v>
      </c>
      <c r="E6684" s="82" t="s">
        <v>2689</v>
      </c>
      <c r="F6684" s="84"/>
      <c r="G6684" s="84">
        <v>-10094000</v>
      </c>
      <c r="H6684" s="18">
        <f t="shared" si="105"/>
        <v>-10094000</v>
      </c>
    </row>
    <row r="6685" spans="2:8" hidden="1" x14ac:dyDescent="0.15">
      <c r="B6685" s="81">
        <v>133316</v>
      </c>
      <c r="C6685" s="82" t="s">
        <v>2167</v>
      </c>
      <c r="D6685" s="83">
        <v>43769</v>
      </c>
      <c r="E6685" s="82" t="s">
        <v>2689</v>
      </c>
      <c r="F6685" s="84"/>
      <c r="G6685" s="84">
        <v>-3198720</v>
      </c>
      <c r="H6685" s="18">
        <f t="shared" si="105"/>
        <v>-3198720</v>
      </c>
    </row>
    <row r="6686" spans="2:8" hidden="1" x14ac:dyDescent="0.15">
      <c r="B6686" s="81">
        <v>133319</v>
      </c>
      <c r="C6686" s="82" t="s">
        <v>2170</v>
      </c>
      <c r="D6686" s="83">
        <v>43769</v>
      </c>
      <c r="E6686" s="82" t="s">
        <v>2689</v>
      </c>
      <c r="F6686" s="84"/>
      <c r="G6686" s="84">
        <v>-15121700</v>
      </c>
      <c r="H6686" s="18">
        <f t="shared" si="105"/>
        <v>-15121700</v>
      </c>
    </row>
    <row r="6687" spans="2:8" hidden="1" x14ac:dyDescent="0.15">
      <c r="B6687" s="81">
        <v>133322</v>
      </c>
      <c r="C6687" s="82" t="s">
        <v>2173</v>
      </c>
      <c r="D6687" s="83">
        <v>43769</v>
      </c>
      <c r="E6687" s="82" t="s">
        <v>2689</v>
      </c>
      <c r="F6687" s="84"/>
      <c r="G6687" s="84">
        <v>-7225000</v>
      </c>
      <c r="H6687" s="18">
        <f t="shared" si="105"/>
        <v>-7225000</v>
      </c>
    </row>
    <row r="6688" spans="2:8" hidden="1" x14ac:dyDescent="0.15">
      <c r="B6688" s="81">
        <v>133323</v>
      </c>
      <c r="C6688" s="82" t="s">
        <v>2174</v>
      </c>
      <c r="D6688" s="83">
        <v>43769</v>
      </c>
      <c r="E6688" s="82" t="s">
        <v>2689</v>
      </c>
      <c r="F6688" s="84"/>
      <c r="G6688" s="84">
        <v>-93925000</v>
      </c>
      <c r="H6688" s="18">
        <f t="shared" si="105"/>
        <v>-93925000</v>
      </c>
    </row>
    <row r="6689" spans="2:8" hidden="1" x14ac:dyDescent="0.15">
      <c r="B6689" s="81">
        <v>133344</v>
      </c>
      <c r="C6689" s="82" t="s">
        <v>2194</v>
      </c>
      <c r="D6689" s="83">
        <v>43769</v>
      </c>
      <c r="E6689" s="82" t="s">
        <v>2689</v>
      </c>
      <c r="F6689" s="84"/>
      <c r="G6689" s="84">
        <v>-1296000</v>
      </c>
      <c r="H6689" s="18">
        <f t="shared" si="105"/>
        <v>-1296000</v>
      </c>
    </row>
    <row r="6690" spans="2:8" hidden="1" x14ac:dyDescent="0.15">
      <c r="B6690" s="81">
        <v>133346</v>
      </c>
      <c r="C6690" s="82" t="s">
        <v>2196</v>
      </c>
      <c r="D6690" s="83">
        <v>43769</v>
      </c>
      <c r="E6690" s="82" t="s">
        <v>2689</v>
      </c>
      <c r="F6690" s="84"/>
      <c r="G6690" s="84">
        <v>-675000</v>
      </c>
      <c r="H6690" s="18">
        <f t="shared" si="105"/>
        <v>-675000</v>
      </c>
    </row>
    <row r="6691" spans="2:8" hidden="1" x14ac:dyDescent="0.15">
      <c r="B6691" s="81">
        <v>133354</v>
      </c>
      <c r="C6691" s="82" t="s">
        <v>2204</v>
      </c>
      <c r="D6691" s="83">
        <v>43769</v>
      </c>
      <c r="E6691" s="82" t="s">
        <v>2689</v>
      </c>
      <c r="F6691" s="84"/>
      <c r="G6691" s="84">
        <v>-257600</v>
      </c>
      <c r="H6691" s="18">
        <f t="shared" si="105"/>
        <v>-257600</v>
      </c>
    </row>
    <row r="6692" spans="2:8" hidden="1" x14ac:dyDescent="0.15">
      <c r="B6692" s="81">
        <v>133357</v>
      </c>
      <c r="C6692" s="82" t="s">
        <v>2207</v>
      </c>
      <c r="D6692" s="83">
        <v>43769</v>
      </c>
      <c r="E6692" s="82" t="s">
        <v>2689</v>
      </c>
      <c r="F6692" s="84"/>
      <c r="G6692" s="84">
        <v>-2422560</v>
      </c>
      <c r="H6692" s="18">
        <f t="shared" si="105"/>
        <v>-2422560</v>
      </c>
    </row>
    <row r="6693" spans="2:8" hidden="1" x14ac:dyDescent="0.15">
      <c r="B6693" s="81">
        <v>133004</v>
      </c>
      <c r="C6693" s="82" t="s">
        <v>1855</v>
      </c>
      <c r="D6693" s="83">
        <v>43769</v>
      </c>
      <c r="E6693" s="82" t="s">
        <v>2689</v>
      </c>
      <c r="F6693" s="84">
        <v>35000</v>
      </c>
      <c r="G6693" s="84"/>
      <c r="H6693" s="18">
        <f t="shared" si="105"/>
        <v>35000</v>
      </c>
    </row>
    <row r="6694" spans="2:8" hidden="1" x14ac:dyDescent="0.15">
      <c r="B6694" s="81">
        <v>133007</v>
      </c>
      <c r="C6694" s="82" t="s">
        <v>1858</v>
      </c>
      <c r="D6694" s="83">
        <v>43769</v>
      </c>
      <c r="E6694" s="82" t="s">
        <v>2689</v>
      </c>
      <c r="F6694" s="84">
        <v>5081300</v>
      </c>
      <c r="G6694" s="84"/>
      <c r="H6694" s="18">
        <f t="shared" si="105"/>
        <v>5081300</v>
      </c>
    </row>
    <row r="6695" spans="2:8" hidden="1" x14ac:dyDescent="0.15">
      <c r="B6695" s="81">
        <v>133014</v>
      </c>
      <c r="C6695" s="82" t="s">
        <v>1865</v>
      </c>
      <c r="D6695" s="83">
        <v>43769</v>
      </c>
      <c r="E6695" s="82" t="s">
        <v>2689</v>
      </c>
      <c r="F6695" s="84">
        <v>156000</v>
      </c>
      <c r="G6695" s="84"/>
      <c r="H6695" s="18">
        <f t="shared" si="105"/>
        <v>156000</v>
      </c>
    </row>
    <row r="6696" spans="2:8" hidden="1" x14ac:dyDescent="0.15">
      <c r="B6696" s="81">
        <v>133029</v>
      </c>
      <c r="C6696" s="82" t="s">
        <v>1880</v>
      </c>
      <c r="D6696" s="83">
        <v>43769</v>
      </c>
      <c r="E6696" s="82" t="s">
        <v>2689</v>
      </c>
      <c r="F6696" s="84">
        <v>2690100</v>
      </c>
      <c r="G6696" s="84"/>
      <c r="H6696" s="18">
        <f t="shared" si="105"/>
        <v>2690100</v>
      </c>
    </row>
    <row r="6697" spans="2:8" hidden="1" x14ac:dyDescent="0.15">
      <c r="B6697" s="81">
        <v>133044</v>
      </c>
      <c r="C6697" s="82" t="s">
        <v>1895</v>
      </c>
      <c r="D6697" s="83">
        <v>43769</v>
      </c>
      <c r="E6697" s="82" t="s">
        <v>2689</v>
      </c>
      <c r="F6697" s="84">
        <v>6376226</v>
      </c>
      <c r="G6697" s="84"/>
      <c r="H6697" s="18">
        <f t="shared" si="105"/>
        <v>6376226</v>
      </c>
    </row>
    <row r="6698" spans="2:8" hidden="1" x14ac:dyDescent="0.15">
      <c r="B6698" s="81">
        <v>133045</v>
      </c>
      <c r="C6698" s="82" t="s">
        <v>1896</v>
      </c>
      <c r="D6698" s="83">
        <v>43769</v>
      </c>
      <c r="E6698" s="82" t="s">
        <v>2689</v>
      </c>
      <c r="F6698" s="84">
        <v>957000</v>
      </c>
      <c r="G6698" s="84"/>
      <c r="H6698" s="18">
        <f t="shared" si="105"/>
        <v>957000</v>
      </c>
    </row>
    <row r="6699" spans="2:8" hidden="1" x14ac:dyDescent="0.15">
      <c r="B6699" s="81">
        <v>133046</v>
      </c>
      <c r="C6699" s="82" t="s">
        <v>1897</v>
      </c>
      <c r="D6699" s="83">
        <v>43769</v>
      </c>
      <c r="E6699" s="82" t="s">
        <v>2689</v>
      </c>
      <c r="F6699" s="84">
        <v>4188936</v>
      </c>
      <c r="G6699" s="84"/>
      <c r="H6699" s="18">
        <f t="shared" si="105"/>
        <v>4188936</v>
      </c>
    </row>
    <row r="6700" spans="2:8" hidden="1" x14ac:dyDescent="0.15">
      <c r="B6700" s="81">
        <v>133047</v>
      </c>
      <c r="C6700" s="82" t="s">
        <v>1898</v>
      </c>
      <c r="D6700" s="83">
        <v>43769</v>
      </c>
      <c r="E6700" s="82" t="s">
        <v>2689</v>
      </c>
      <c r="F6700" s="84">
        <v>4356850</v>
      </c>
      <c r="G6700" s="84"/>
      <c r="H6700" s="18">
        <f t="shared" si="105"/>
        <v>4356850</v>
      </c>
    </row>
    <row r="6701" spans="2:8" hidden="1" x14ac:dyDescent="0.15">
      <c r="B6701" s="81">
        <v>133048</v>
      </c>
      <c r="C6701" s="82" t="s">
        <v>1899</v>
      </c>
      <c r="D6701" s="83">
        <v>43769</v>
      </c>
      <c r="E6701" s="82" t="s">
        <v>2689</v>
      </c>
      <c r="F6701" s="84">
        <v>5872950</v>
      </c>
      <c r="G6701" s="84"/>
      <c r="H6701" s="18">
        <f t="shared" si="105"/>
        <v>5872950</v>
      </c>
    </row>
    <row r="6702" spans="2:8" hidden="1" x14ac:dyDescent="0.15">
      <c r="B6702" s="81">
        <v>133049</v>
      </c>
      <c r="C6702" s="82" t="s">
        <v>1900</v>
      </c>
      <c r="D6702" s="83">
        <v>43769</v>
      </c>
      <c r="E6702" s="82" t="s">
        <v>2689</v>
      </c>
      <c r="F6702" s="84">
        <v>9856175</v>
      </c>
      <c r="G6702" s="84"/>
      <c r="H6702" s="18">
        <f t="shared" si="105"/>
        <v>9856175</v>
      </c>
    </row>
    <row r="6703" spans="2:8" hidden="1" x14ac:dyDescent="0.15">
      <c r="B6703" s="81">
        <v>133050</v>
      </c>
      <c r="C6703" s="82" t="s">
        <v>1901</v>
      </c>
      <c r="D6703" s="83">
        <v>43769</v>
      </c>
      <c r="E6703" s="82" t="s">
        <v>2689</v>
      </c>
      <c r="F6703" s="84">
        <v>1729824</v>
      </c>
      <c r="G6703" s="84"/>
      <c r="H6703" s="18">
        <f t="shared" si="105"/>
        <v>1729824</v>
      </c>
    </row>
    <row r="6704" spans="2:8" hidden="1" x14ac:dyDescent="0.15">
      <c r="B6704" s="81">
        <v>133051</v>
      </c>
      <c r="C6704" s="82" t="s">
        <v>1902</v>
      </c>
      <c r="D6704" s="83">
        <v>43769</v>
      </c>
      <c r="E6704" s="82" t="s">
        <v>2689</v>
      </c>
      <c r="F6704" s="84">
        <v>344796</v>
      </c>
      <c r="G6704" s="84"/>
      <c r="H6704" s="18">
        <f t="shared" si="105"/>
        <v>344796</v>
      </c>
    </row>
    <row r="6705" spans="2:8" hidden="1" x14ac:dyDescent="0.15">
      <c r="B6705" s="81">
        <v>133052</v>
      </c>
      <c r="C6705" s="82" t="s">
        <v>1903</v>
      </c>
      <c r="D6705" s="83">
        <v>43769</v>
      </c>
      <c r="E6705" s="82" t="s">
        <v>2689</v>
      </c>
      <c r="F6705" s="84">
        <v>562252</v>
      </c>
      <c r="G6705" s="84"/>
      <c r="H6705" s="18">
        <f t="shared" si="105"/>
        <v>562252</v>
      </c>
    </row>
    <row r="6706" spans="2:8" hidden="1" x14ac:dyDescent="0.15">
      <c r="B6706" s="81">
        <v>133053</v>
      </c>
      <c r="C6706" s="82" t="s">
        <v>1904</v>
      </c>
      <c r="D6706" s="83">
        <v>43769</v>
      </c>
      <c r="E6706" s="82" t="s">
        <v>2689</v>
      </c>
      <c r="F6706" s="84">
        <v>2056236</v>
      </c>
      <c r="G6706" s="84"/>
      <c r="H6706" s="18">
        <f t="shared" si="105"/>
        <v>2056236</v>
      </c>
    </row>
    <row r="6707" spans="2:8" hidden="1" x14ac:dyDescent="0.15">
      <c r="B6707" s="81">
        <v>133054</v>
      </c>
      <c r="C6707" s="82" t="s">
        <v>1905</v>
      </c>
      <c r="D6707" s="83">
        <v>43769</v>
      </c>
      <c r="E6707" s="82" t="s">
        <v>2689</v>
      </c>
      <c r="F6707" s="84">
        <v>384670</v>
      </c>
      <c r="G6707" s="84"/>
      <c r="H6707" s="18">
        <f t="shared" si="105"/>
        <v>384670</v>
      </c>
    </row>
    <row r="6708" spans="2:8" hidden="1" x14ac:dyDescent="0.15">
      <c r="B6708" s="81">
        <v>133055</v>
      </c>
      <c r="C6708" s="82" t="s">
        <v>1906</v>
      </c>
      <c r="D6708" s="83">
        <v>43769</v>
      </c>
      <c r="E6708" s="82" t="s">
        <v>2689</v>
      </c>
      <c r="F6708" s="84">
        <v>668262</v>
      </c>
      <c r="G6708" s="84"/>
      <c r="H6708" s="18">
        <f t="shared" si="105"/>
        <v>668262</v>
      </c>
    </row>
    <row r="6709" spans="2:8" hidden="1" x14ac:dyDescent="0.15">
      <c r="B6709" s="81">
        <v>133056</v>
      </c>
      <c r="C6709" s="82" t="s">
        <v>1907</v>
      </c>
      <c r="D6709" s="83">
        <v>43769</v>
      </c>
      <c r="E6709" s="82" t="s">
        <v>2689</v>
      </c>
      <c r="F6709" s="84">
        <v>1915914</v>
      </c>
      <c r="G6709" s="84"/>
      <c r="H6709" s="18">
        <f t="shared" si="105"/>
        <v>1915914</v>
      </c>
    </row>
    <row r="6710" spans="2:8" hidden="1" x14ac:dyDescent="0.15">
      <c r="B6710" s="81">
        <v>133057</v>
      </c>
      <c r="C6710" s="82" t="s">
        <v>1908</v>
      </c>
      <c r="D6710" s="83">
        <v>43769</v>
      </c>
      <c r="E6710" s="82" t="s">
        <v>2689</v>
      </c>
      <c r="F6710" s="84">
        <v>328458</v>
      </c>
      <c r="G6710" s="84"/>
      <c r="H6710" s="18">
        <f t="shared" si="105"/>
        <v>328458</v>
      </c>
    </row>
    <row r="6711" spans="2:8" hidden="1" x14ac:dyDescent="0.15">
      <c r="B6711" s="81">
        <v>133058</v>
      </c>
      <c r="C6711" s="82" t="s">
        <v>1909</v>
      </c>
      <c r="D6711" s="83">
        <v>43769</v>
      </c>
      <c r="E6711" s="82" t="s">
        <v>2689</v>
      </c>
      <c r="F6711" s="84">
        <v>919646</v>
      </c>
      <c r="G6711" s="84"/>
      <c r="H6711" s="18">
        <f t="shared" si="105"/>
        <v>919646</v>
      </c>
    </row>
    <row r="6712" spans="2:8" hidden="1" x14ac:dyDescent="0.15">
      <c r="B6712" s="81">
        <v>133059</v>
      </c>
      <c r="C6712" s="82" t="s">
        <v>1910</v>
      </c>
      <c r="D6712" s="83">
        <v>43769</v>
      </c>
      <c r="E6712" s="82" t="s">
        <v>2689</v>
      </c>
      <c r="F6712" s="84">
        <v>2974254</v>
      </c>
      <c r="G6712" s="84"/>
      <c r="H6712" s="18">
        <f t="shared" si="105"/>
        <v>2974254</v>
      </c>
    </row>
    <row r="6713" spans="2:8" hidden="1" x14ac:dyDescent="0.15">
      <c r="B6713" s="81">
        <v>133060</v>
      </c>
      <c r="C6713" s="82" t="s">
        <v>1911</v>
      </c>
      <c r="D6713" s="83">
        <v>43769</v>
      </c>
      <c r="E6713" s="82" t="s">
        <v>2689</v>
      </c>
      <c r="F6713" s="84">
        <v>1189622</v>
      </c>
      <c r="G6713" s="84"/>
      <c r="H6713" s="18">
        <f t="shared" si="105"/>
        <v>1189622</v>
      </c>
    </row>
    <row r="6714" spans="2:8" hidden="1" x14ac:dyDescent="0.15">
      <c r="B6714" s="81">
        <v>133061</v>
      </c>
      <c r="C6714" s="82" t="s">
        <v>1912</v>
      </c>
      <c r="D6714" s="83">
        <v>43769</v>
      </c>
      <c r="E6714" s="82" t="s">
        <v>2689</v>
      </c>
      <c r="F6714" s="84">
        <v>1427626</v>
      </c>
      <c r="G6714" s="84"/>
      <c r="H6714" s="18">
        <f t="shared" si="105"/>
        <v>1427626</v>
      </c>
    </row>
    <row r="6715" spans="2:8" hidden="1" x14ac:dyDescent="0.15">
      <c r="B6715" s="81">
        <v>133062</v>
      </c>
      <c r="C6715" s="82" t="s">
        <v>1913</v>
      </c>
      <c r="D6715" s="83">
        <v>43769</v>
      </c>
      <c r="E6715" s="82" t="s">
        <v>2689</v>
      </c>
      <c r="F6715" s="84">
        <v>1300000</v>
      </c>
      <c r="G6715" s="84"/>
      <c r="H6715" s="18">
        <f t="shared" si="105"/>
        <v>1300000</v>
      </c>
    </row>
    <row r="6716" spans="2:8" hidden="1" x14ac:dyDescent="0.15">
      <c r="B6716" s="81">
        <v>133064</v>
      </c>
      <c r="C6716" s="82" t="s">
        <v>1915</v>
      </c>
      <c r="D6716" s="83">
        <v>43769</v>
      </c>
      <c r="E6716" s="82" t="s">
        <v>2689</v>
      </c>
      <c r="F6716" s="84">
        <v>560000</v>
      </c>
      <c r="G6716" s="84"/>
      <c r="H6716" s="18">
        <f t="shared" si="105"/>
        <v>560000</v>
      </c>
    </row>
    <row r="6717" spans="2:8" hidden="1" x14ac:dyDescent="0.15">
      <c r="B6717" s="81">
        <v>133066</v>
      </c>
      <c r="C6717" s="82" t="s">
        <v>1917</v>
      </c>
      <c r="D6717" s="83">
        <v>43769</v>
      </c>
      <c r="E6717" s="82" t="s">
        <v>2689</v>
      </c>
      <c r="F6717" s="84">
        <v>500000</v>
      </c>
      <c r="G6717" s="84"/>
      <c r="H6717" s="18">
        <f t="shared" si="105"/>
        <v>500000</v>
      </c>
    </row>
    <row r="6718" spans="2:8" hidden="1" x14ac:dyDescent="0.15">
      <c r="B6718" s="81">
        <v>132001</v>
      </c>
      <c r="C6718" s="82" t="s">
        <v>1837</v>
      </c>
      <c r="D6718" s="83">
        <v>43769</v>
      </c>
      <c r="E6718" s="82" t="s">
        <v>2689</v>
      </c>
      <c r="F6718" s="84">
        <v>35700000</v>
      </c>
      <c r="G6718" s="84"/>
      <c r="H6718" s="18">
        <f t="shared" si="105"/>
        <v>35700000</v>
      </c>
    </row>
    <row r="6719" spans="2:8" hidden="1" x14ac:dyDescent="0.15">
      <c r="B6719" s="81">
        <v>132002</v>
      </c>
      <c r="C6719" s="82" t="s">
        <v>1838</v>
      </c>
      <c r="D6719" s="83">
        <v>43769</v>
      </c>
      <c r="E6719" s="82" t="s">
        <v>2689</v>
      </c>
      <c r="F6719" s="84">
        <v>106488000</v>
      </c>
      <c r="G6719" s="84"/>
      <c r="H6719" s="18">
        <f t="shared" si="105"/>
        <v>106488000</v>
      </c>
    </row>
    <row r="6720" spans="2:8" hidden="1" x14ac:dyDescent="0.15">
      <c r="B6720" s="81">
        <v>132003</v>
      </c>
      <c r="C6720" s="82" t="s">
        <v>1839</v>
      </c>
      <c r="D6720" s="83">
        <v>43769</v>
      </c>
      <c r="E6720" s="82" t="s">
        <v>2689</v>
      </c>
      <c r="F6720" s="84">
        <v>56725600</v>
      </c>
      <c r="G6720" s="84"/>
      <c r="H6720" s="18">
        <f t="shared" si="105"/>
        <v>56725600</v>
      </c>
    </row>
    <row r="6721" spans="2:8" hidden="1" x14ac:dyDescent="0.15">
      <c r="B6721" s="81">
        <v>133070</v>
      </c>
      <c r="C6721" s="82" t="s">
        <v>1921</v>
      </c>
      <c r="D6721" s="83">
        <v>43769</v>
      </c>
      <c r="E6721" s="82" t="s">
        <v>2689</v>
      </c>
      <c r="F6721" s="84">
        <v>352450</v>
      </c>
      <c r="G6721" s="84"/>
      <c r="H6721" s="18">
        <f t="shared" si="105"/>
        <v>352450</v>
      </c>
    </row>
    <row r="6722" spans="2:8" hidden="1" x14ac:dyDescent="0.15">
      <c r="B6722" s="81">
        <v>133077</v>
      </c>
      <c r="C6722" s="82" t="s">
        <v>1928</v>
      </c>
      <c r="D6722" s="83">
        <v>43769</v>
      </c>
      <c r="E6722" s="82" t="s">
        <v>2689</v>
      </c>
      <c r="F6722" s="84">
        <v>3488000</v>
      </c>
      <c r="G6722" s="84"/>
      <c r="H6722" s="18">
        <f t="shared" ref="H6722:H6785" si="106">F6722+G6722</f>
        <v>3488000</v>
      </c>
    </row>
    <row r="6723" spans="2:8" hidden="1" x14ac:dyDescent="0.15">
      <c r="B6723" s="81">
        <v>133082</v>
      </c>
      <c r="C6723" s="82" t="s">
        <v>1933</v>
      </c>
      <c r="D6723" s="83">
        <v>43769</v>
      </c>
      <c r="E6723" s="82" t="s">
        <v>2689</v>
      </c>
      <c r="F6723" s="84">
        <v>95000</v>
      </c>
      <c r="G6723" s="84"/>
      <c r="H6723" s="18">
        <f t="shared" si="106"/>
        <v>95000</v>
      </c>
    </row>
    <row r="6724" spans="2:8" hidden="1" x14ac:dyDescent="0.15">
      <c r="B6724" s="81">
        <v>133089</v>
      </c>
      <c r="C6724" s="82" t="s">
        <v>1940</v>
      </c>
      <c r="D6724" s="83">
        <v>43769</v>
      </c>
      <c r="E6724" s="82" t="s">
        <v>2689</v>
      </c>
      <c r="F6724" s="84">
        <v>456000</v>
      </c>
      <c r="G6724" s="84"/>
      <c r="H6724" s="18">
        <f t="shared" si="106"/>
        <v>456000</v>
      </c>
    </row>
    <row r="6725" spans="2:8" hidden="1" x14ac:dyDescent="0.15">
      <c r="B6725" s="81">
        <v>133091</v>
      </c>
      <c r="C6725" s="82" t="s">
        <v>1942</v>
      </c>
      <c r="D6725" s="83">
        <v>43769</v>
      </c>
      <c r="E6725" s="82" t="s">
        <v>2689</v>
      </c>
      <c r="F6725" s="84">
        <v>1359000</v>
      </c>
      <c r="G6725" s="84"/>
      <c r="H6725" s="18">
        <f t="shared" si="106"/>
        <v>1359000</v>
      </c>
    </row>
    <row r="6726" spans="2:8" hidden="1" x14ac:dyDescent="0.15">
      <c r="B6726" s="81">
        <v>133092</v>
      </c>
      <c r="C6726" s="82" t="s">
        <v>1943</v>
      </c>
      <c r="D6726" s="83">
        <v>43769</v>
      </c>
      <c r="E6726" s="82" t="s">
        <v>2689</v>
      </c>
      <c r="F6726" s="84">
        <v>17760616.800000001</v>
      </c>
      <c r="G6726" s="84"/>
      <c r="H6726" s="18">
        <f t="shared" si="106"/>
        <v>17760616.800000001</v>
      </c>
    </row>
    <row r="6727" spans="2:8" hidden="1" x14ac:dyDescent="0.15">
      <c r="B6727" s="81">
        <v>133093</v>
      </c>
      <c r="C6727" s="82" t="s">
        <v>1944</v>
      </c>
      <c r="D6727" s="83">
        <v>43769</v>
      </c>
      <c r="E6727" s="82" t="s">
        <v>2689</v>
      </c>
      <c r="F6727" s="84">
        <v>53522728.079999998</v>
      </c>
      <c r="G6727" s="84"/>
      <c r="H6727" s="18">
        <f t="shared" si="106"/>
        <v>53522728.079999998</v>
      </c>
    </row>
    <row r="6728" spans="2:8" hidden="1" x14ac:dyDescent="0.15">
      <c r="B6728" s="81">
        <v>133094</v>
      </c>
      <c r="C6728" s="82" t="s">
        <v>1945</v>
      </c>
      <c r="D6728" s="83">
        <v>43769</v>
      </c>
      <c r="E6728" s="82" t="s">
        <v>2689</v>
      </c>
      <c r="F6728" s="84">
        <v>93500</v>
      </c>
      <c r="G6728" s="84"/>
      <c r="H6728" s="18">
        <f t="shared" si="106"/>
        <v>93500</v>
      </c>
    </row>
    <row r="6729" spans="2:8" hidden="1" x14ac:dyDescent="0.15">
      <c r="B6729" s="81">
        <v>132004</v>
      </c>
      <c r="C6729" s="82" t="s">
        <v>1840</v>
      </c>
      <c r="D6729" s="83">
        <v>43769</v>
      </c>
      <c r="E6729" s="82" t="s">
        <v>2689</v>
      </c>
      <c r="F6729" s="84">
        <v>23680000</v>
      </c>
      <c r="G6729" s="84"/>
      <c r="H6729" s="18">
        <f t="shared" si="106"/>
        <v>23680000</v>
      </c>
    </row>
    <row r="6730" spans="2:8" hidden="1" x14ac:dyDescent="0.15">
      <c r="B6730" s="81">
        <v>132006</v>
      </c>
      <c r="C6730" s="82" t="s">
        <v>1842</v>
      </c>
      <c r="D6730" s="83">
        <v>43769</v>
      </c>
      <c r="E6730" s="82" t="s">
        <v>2689</v>
      </c>
      <c r="F6730" s="84">
        <v>18432000</v>
      </c>
      <c r="G6730" s="84"/>
      <c r="H6730" s="18">
        <f t="shared" si="106"/>
        <v>18432000</v>
      </c>
    </row>
    <row r="6731" spans="2:8" hidden="1" x14ac:dyDescent="0.15">
      <c r="B6731" s="81">
        <v>132007</v>
      </c>
      <c r="C6731" s="82" t="s">
        <v>1843</v>
      </c>
      <c r="D6731" s="83">
        <v>43769</v>
      </c>
      <c r="E6731" s="82" t="s">
        <v>2689</v>
      </c>
      <c r="F6731" s="84">
        <v>36126000</v>
      </c>
      <c r="G6731" s="84"/>
      <c r="H6731" s="18">
        <f t="shared" si="106"/>
        <v>36126000</v>
      </c>
    </row>
    <row r="6732" spans="2:8" hidden="1" x14ac:dyDescent="0.15">
      <c r="B6732" s="81">
        <v>132008</v>
      </c>
      <c r="C6732" s="82" t="s">
        <v>1844</v>
      </c>
      <c r="D6732" s="83">
        <v>43769</v>
      </c>
      <c r="E6732" s="82" t="s">
        <v>2689</v>
      </c>
      <c r="F6732" s="84">
        <v>40640000</v>
      </c>
      <c r="G6732" s="84"/>
      <c r="H6732" s="18">
        <f t="shared" si="106"/>
        <v>40640000</v>
      </c>
    </row>
    <row r="6733" spans="2:8" hidden="1" x14ac:dyDescent="0.15">
      <c r="B6733" s="81">
        <v>132009</v>
      </c>
      <c r="C6733" s="82" t="s">
        <v>1845</v>
      </c>
      <c r="D6733" s="83">
        <v>43769</v>
      </c>
      <c r="E6733" s="82" t="s">
        <v>2689</v>
      </c>
      <c r="F6733" s="84">
        <v>14880000</v>
      </c>
      <c r="G6733" s="84"/>
      <c r="H6733" s="18">
        <f t="shared" si="106"/>
        <v>14880000</v>
      </c>
    </row>
    <row r="6734" spans="2:8" hidden="1" x14ac:dyDescent="0.15">
      <c r="B6734" s="81">
        <v>132013</v>
      </c>
      <c r="C6734" s="82" t="s">
        <v>1849</v>
      </c>
      <c r="D6734" s="83">
        <v>43769</v>
      </c>
      <c r="E6734" s="82" t="s">
        <v>2689</v>
      </c>
      <c r="F6734" s="84">
        <v>14910000</v>
      </c>
      <c r="G6734" s="84"/>
      <c r="H6734" s="18">
        <f t="shared" si="106"/>
        <v>14910000</v>
      </c>
    </row>
    <row r="6735" spans="2:8" hidden="1" x14ac:dyDescent="0.15">
      <c r="B6735" s="81">
        <v>133104</v>
      </c>
      <c r="C6735" s="82" t="s">
        <v>1955</v>
      </c>
      <c r="D6735" s="83">
        <v>43769</v>
      </c>
      <c r="E6735" s="82" t="s">
        <v>2689</v>
      </c>
      <c r="F6735" s="84">
        <v>194625</v>
      </c>
      <c r="G6735" s="84"/>
      <c r="H6735" s="18">
        <f t="shared" si="106"/>
        <v>194625</v>
      </c>
    </row>
    <row r="6736" spans="2:8" hidden="1" x14ac:dyDescent="0.15">
      <c r="B6736" s="81">
        <v>133105</v>
      </c>
      <c r="C6736" s="82" t="s">
        <v>1956</v>
      </c>
      <c r="D6736" s="83">
        <v>43769</v>
      </c>
      <c r="E6736" s="82" t="s">
        <v>2689</v>
      </c>
      <c r="F6736" s="84">
        <v>1004350</v>
      </c>
      <c r="G6736" s="84"/>
      <c r="H6736" s="18">
        <f t="shared" si="106"/>
        <v>1004350</v>
      </c>
    </row>
    <row r="6737" spans="2:8" hidden="1" x14ac:dyDescent="0.15">
      <c r="B6737" s="81">
        <v>133118</v>
      </c>
      <c r="C6737" s="82" t="s">
        <v>1969</v>
      </c>
      <c r="D6737" s="83">
        <v>43769</v>
      </c>
      <c r="E6737" s="82" t="s">
        <v>2689</v>
      </c>
      <c r="F6737" s="84">
        <v>2214000</v>
      </c>
      <c r="G6737" s="84"/>
      <c r="H6737" s="18">
        <f t="shared" si="106"/>
        <v>2214000</v>
      </c>
    </row>
    <row r="6738" spans="2:8" hidden="1" x14ac:dyDescent="0.15">
      <c r="B6738" s="81">
        <v>133119</v>
      </c>
      <c r="C6738" s="82" t="s">
        <v>1970</v>
      </c>
      <c r="D6738" s="83">
        <v>43769</v>
      </c>
      <c r="E6738" s="82" t="s">
        <v>2689</v>
      </c>
      <c r="F6738" s="84">
        <v>1422960</v>
      </c>
      <c r="G6738" s="84"/>
      <c r="H6738" s="18">
        <f t="shared" si="106"/>
        <v>1422960</v>
      </c>
    </row>
    <row r="6739" spans="2:8" hidden="1" x14ac:dyDescent="0.15">
      <c r="B6739" s="81">
        <v>133120</v>
      </c>
      <c r="C6739" s="82" t="s">
        <v>1971</v>
      </c>
      <c r="D6739" s="83">
        <v>43769</v>
      </c>
      <c r="E6739" s="82" t="s">
        <v>2689</v>
      </c>
      <c r="F6739" s="84">
        <v>5824000</v>
      </c>
      <c r="G6739" s="84"/>
      <c r="H6739" s="18">
        <f t="shared" si="106"/>
        <v>5824000</v>
      </c>
    </row>
    <row r="6740" spans="2:8" hidden="1" x14ac:dyDescent="0.15">
      <c r="B6740" s="81">
        <v>133121</v>
      </c>
      <c r="C6740" s="82" t="s">
        <v>1972</v>
      </c>
      <c r="D6740" s="83">
        <v>43769</v>
      </c>
      <c r="E6740" s="82" t="s">
        <v>2689</v>
      </c>
      <c r="F6740" s="84">
        <v>2948000</v>
      </c>
      <c r="G6740" s="84"/>
      <c r="H6740" s="18">
        <f t="shared" si="106"/>
        <v>2948000</v>
      </c>
    </row>
    <row r="6741" spans="2:8" hidden="1" x14ac:dyDescent="0.15">
      <c r="B6741" s="81">
        <v>133122</v>
      </c>
      <c r="C6741" s="82" t="s">
        <v>1973</v>
      </c>
      <c r="D6741" s="83">
        <v>43769</v>
      </c>
      <c r="E6741" s="82" t="s">
        <v>2689</v>
      </c>
      <c r="F6741" s="84">
        <v>14347200</v>
      </c>
      <c r="G6741" s="84"/>
      <c r="H6741" s="18">
        <f t="shared" si="106"/>
        <v>14347200</v>
      </c>
    </row>
    <row r="6742" spans="2:8" hidden="1" x14ac:dyDescent="0.15">
      <c r="B6742" s="81">
        <v>133132</v>
      </c>
      <c r="C6742" s="82" t="s">
        <v>1983</v>
      </c>
      <c r="D6742" s="83">
        <v>43769</v>
      </c>
      <c r="E6742" s="82" t="s">
        <v>2689</v>
      </c>
      <c r="F6742" s="84">
        <v>60300</v>
      </c>
      <c r="G6742" s="84"/>
      <c r="H6742" s="18">
        <f t="shared" si="106"/>
        <v>60300</v>
      </c>
    </row>
    <row r="6743" spans="2:8" hidden="1" x14ac:dyDescent="0.15">
      <c r="B6743" s="81">
        <v>133133</v>
      </c>
      <c r="C6743" s="82" t="s">
        <v>1984</v>
      </c>
      <c r="D6743" s="83">
        <v>43769</v>
      </c>
      <c r="E6743" s="82" t="s">
        <v>2689</v>
      </c>
      <c r="F6743" s="84">
        <v>162960</v>
      </c>
      <c r="G6743" s="84"/>
      <c r="H6743" s="18">
        <f t="shared" si="106"/>
        <v>162960</v>
      </c>
    </row>
    <row r="6744" spans="2:8" hidden="1" x14ac:dyDescent="0.15">
      <c r="B6744" s="81">
        <v>133135</v>
      </c>
      <c r="C6744" s="82" t="s">
        <v>1986</v>
      </c>
      <c r="D6744" s="83">
        <v>43769</v>
      </c>
      <c r="E6744" s="82" t="s">
        <v>2689</v>
      </c>
      <c r="F6744" s="84">
        <v>40612</v>
      </c>
      <c r="G6744" s="84"/>
      <c r="H6744" s="18">
        <f t="shared" si="106"/>
        <v>40612</v>
      </c>
    </row>
    <row r="6745" spans="2:8" hidden="1" x14ac:dyDescent="0.15">
      <c r="B6745" s="81">
        <v>133151</v>
      </c>
      <c r="C6745" s="82" t="s">
        <v>2002</v>
      </c>
      <c r="D6745" s="83">
        <v>43769</v>
      </c>
      <c r="E6745" s="82" t="s">
        <v>2689</v>
      </c>
      <c r="F6745" s="84">
        <v>8540</v>
      </c>
      <c r="G6745" s="84"/>
      <c r="H6745" s="18">
        <f t="shared" si="106"/>
        <v>8540</v>
      </c>
    </row>
    <row r="6746" spans="2:8" hidden="1" x14ac:dyDescent="0.15">
      <c r="B6746" s="81">
        <v>133152</v>
      </c>
      <c r="C6746" s="82" t="s">
        <v>2003</v>
      </c>
      <c r="D6746" s="83">
        <v>43769</v>
      </c>
      <c r="E6746" s="82" t="s">
        <v>2689</v>
      </c>
      <c r="F6746" s="84">
        <v>19832</v>
      </c>
      <c r="G6746" s="84"/>
      <c r="H6746" s="18">
        <f t="shared" si="106"/>
        <v>19832</v>
      </c>
    </row>
    <row r="6747" spans="2:8" hidden="1" x14ac:dyDescent="0.15">
      <c r="B6747" s="81">
        <v>133157</v>
      </c>
      <c r="C6747" s="82" t="s">
        <v>2008</v>
      </c>
      <c r="D6747" s="83">
        <v>43769</v>
      </c>
      <c r="E6747" s="82" t="s">
        <v>2689</v>
      </c>
      <c r="F6747" s="84">
        <v>613800</v>
      </c>
      <c r="G6747" s="84"/>
      <c r="H6747" s="18">
        <f t="shared" si="106"/>
        <v>613800</v>
      </c>
    </row>
    <row r="6748" spans="2:8" hidden="1" x14ac:dyDescent="0.15">
      <c r="B6748" s="81">
        <v>133173</v>
      </c>
      <c r="C6748" s="82" t="s">
        <v>2024</v>
      </c>
      <c r="D6748" s="83">
        <v>43769</v>
      </c>
      <c r="E6748" s="82" t="s">
        <v>2689</v>
      </c>
      <c r="F6748" s="84">
        <v>36944856</v>
      </c>
      <c r="G6748" s="84"/>
      <c r="H6748" s="18">
        <f t="shared" si="106"/>
        <v>36944856</v>
      </c>
    </row>
    <row r="6749" spans="2:8" hidden="1" x14ac:dyDescent="0.15">
      <c r="B6749" s="81">
        <v>133174</v>
      </c>
      <c r="C6749" s="82" t="s">
        <v>2025</v>
      </c>
      <c r="D6749" s="83">
        <v>43769</v>
      </c>
      <c r="E6749" s="82" t="s">
        <v>2689</v>
      </c>
      <c r="F6749" s="84">
        <v>19403007</v>
      </c>
      <c r="G6749" s="84"/>
      <c r="H6749" s="18">
        <f t="shared" si="106"/>
        <v>19403007</v>
      </c>
    </row>
    <row r="6750" spans="2:8" hidden="1" x14ac:dyDescent="0.15">
      <c r="B6750" s="81">
        <v>133195</v>
      </c>
      <c r="C6750" s="82" t="s">
        <v>2046</v>
      </c>
      <c r="D6750" s="83">
        <v>43769</v>
      </c>
      <c r="E6750" s="82" t="s">
        <v>2689</v>
      </c>
      <c r="F6750" s="84">
        <v>1422960</v>
      </c>
      <c r="G6750" s="84"/>
      <c r="H6750" s="18">
        <f t="shared" si="106"/>
        <v>1422960</v>
      </c>
    </row>
    <row r="6751" spans="2:8" hidden="1" x14ac:dyDescent="0.15">
      <c r="B6751" s="81">
        <v>133196</v>
      </c>
      <c r="C6751" s="82" t="s">
        <v>2047</v>
      </c>
      <c r="D6751" s="83">
        <v>43769</v>
      </c>
      <c r="E6751" s="82" t="s">
        <v>2689</v>
      </c>
      <c r="F6751" s="84">
        <v>2608760</v>
      </c>
      <c r="G6751" s="84"/>
      <c r="H6751" s="18">
        <f t="shared" si="106"/>
        <v>2608760</v>
      </c>
    </row>
    <row r="6752" spans="2:8" hidden="1" x14ac:dyDescent="0.15">
      <c r="B6752" s="81">
        <v>133197</v>
      </c>
      <c r="C6752" s="82" t="s">
        <v>2048</v>
      </c>
      <c r="D6752" s="83">
        <v>43769</v>
      </c>
      <c r="E6752" s="82" t="s">
        <v>2689</v>
      </c>
      <c r="F6752" s="84">
        <v>21230720</v>
      </c>
      <c r="G6752" s="84"/>
      <c r="H6752" s="18">
        <f t="shared" si="106"/>
        <v>21230720</v>
      </c>
    </row>
    <row r="6753" spans="2:8" hidden="1" x14ac:dyDescent="0.15">
      <c r="B6753" s="81">
        <v>133201</v>
      </c>
      <c r="C6753" s="82" t="s">
        <v>2052</v>
      </c>
      <c r="D6753" s="83">
        <v>43769</v>
      </c>
      <c r="E6753" s="82" t="s">
        <v>2689</v>
      </c>
      <c r="F6753" s="84">
        <v>2970500</v>
      </c>
      <c r="G6753" s="84"/>
      <c r="H6753" s="18">
        <f t="shared" si="106"/>
        <v>2970500</v>
      </c>
    </row>
    <row r="6754" spans="2:8" hidden="1" x14ac:dyDescent="0.15">
      <c r="B6754" s="81">
        <v>133209</v>
      </c>
      <c r="C6754" s="82" t="s">
        <v>2060</v>
      </c>
      <c r="D6754" s="83">
        <v>43769</v>
      </c>
      <c r="E6754" s="82" t="s">
        <v>2689</v>
      </c>
      <c r="F6754" s="84">
        <v>120000</v>
      </c>
      <c r="G6754" s="84"/>
      <c r="H6754" s="18">
        <f t="shared" si="106"/>
        <v>120000</v>
      </c>
    </row>
    <row r="6755" spans="2:8" hidden="1" x14ac:dyDescent="0.15">
      <c r="B6755" s="81">
        <v>133211</v>
      </c>
      <c r="C6755" s="82" t="s">
        <v>2062</v>
      </c>
      <c r="D6755" s="83">
        <v>43769</v>
      </c>
      <c r="E6755" s="82" t="s">
        <v>2689</v>
      </c>
      <c r="F6755" s="84">
        <v>120000</v>
      </c>
      <c r="G6755" s="84"/>
      <c r="H6755" s="18">
        <f t="shared" si="106"/>
        <v>120000</v>
      </c>
    </row>
    <row r="6756" spans="2:8" hidden="1" x14ac:dyDescent="0.15">
      <c r="B6756" s="81">
        <v>133216</v>
      </c>
      <c r="C6756" s="82" t="s">
        <v>2067</v>
      </c>
      <c r="D6756" s="83">
        <v>43769</v>
      </c>
      <c r="E6756" s="82" t="s">
        <v>2689</v>
      </c>
      <c r="F6756" s="84">
        <v>55000</v>
      </c>
      <c r="G6756" s="84"/>
      <c r="H6756" s="18">
        <f t="shared" si="106"/>
        <v>55000</v>
      </c>
    </row>
    <row r="6757" spans="2:8" hidden="1" x14ac:dyDescent="0.15">
      <c r="B6757" s="81">
        <v>133217</v>
      </c>
      <c r="C6757" s="82" t="s">
        <v>2068</v>
      </c>
      <c r="D6757" s="83">
        <v>43769</v>
      </c>
      <c r="E6757" s="82" t="s">
        <v>2689</v>
      </c>
      <c r="F6757" s="84">
        <v>69000</v>
      </c>
      <c r="G6757" s="84"/>
      <c r="H6757" s="18">
        <f t="shared" si="106"/>
        <v>69000</v>
      </c>
    </row>
    <row r="6758" spans="2:8" hidden="1" x14ac:dyDescent="0.15">
      <c r="B6758" s="81">
        <v>133243</v>
      </c>
      <c r="C6758" s="82" t="s">
        <v>2094</v>
      </c>
      <c r="D6758" s="83">
        <v>43769</v>
      </c>
      <c r="E6758" s="82" t="s">
        <v>2689</v>
      </c>
      <c r="F6758" s="84">
        <v>2480000</v>
      </c>
      <c r="G6758" s="84"/>
      <c r="H6758" s="18">
        <f t="shared" si="106"/>
        <v>2480000</v>
      </c>
    </row>
    <row r="6759" spans="2:8" hidden="1" x14ac:dyDescent="0.15">
      <c r="B6759" s="81">
        <v>133247</v>
      </c>
      <c r="C6759" s="82" t="s">
        <v>2098</v>
      </c>
      <c r="D6759" s="83">
        <v>43769</v>
      </c>
      <c r="E6759" s="82" t="s">
        <v>2689</v>
      </c>
      <c r="F6759" s="84">
        <v>3500000</v>
      </c>
      <c r="G6759" s="84"/>
      <c r="H6759" s="18">
        <f t="shared" si="106"/>
        <v>3500000</v>
      </c>
    </row>
    <row r="6760" spans="2:8" hidden="1" x14ac:dyDescent="0.15">
      <c r="B6760" s="81">
        <v>133262</v>
      </c>
      <c r="C6760" s="82" t="s">
        <v>2113</v>
      </c>
      <c r="D6760" s="83">
        <v>43769</v>
      </c>
      <c r="E6760" s="82" t="s">
        <v>2689</v>
      </c>
      <c r="F6760" s="84">
        <v>735000</v>
      </c>
      <c r="G6760" s="84"/>
      <c r="H6760" s="18">
        <f t="shared" si="106"/>
        <v>735000</v>
      </c>
    </row>
    <row r="6761" spans="2:8" hidden="1" x14ac:dyDescent="0.15">
      <c r="B6761" s="81">
        <v>133263</v>
      </c>
      <c r="C6761" s="82" t="s">
        <v>2114</v>
      </c>
      <c r="D6761" s="83">
        <v>43769</v>
      </c>
      <c r="E6761" s="82" t="s">
        <v>2689</v>
      </c>
      <c r="F6761" s="84">
        <v>5000000</v>
      </c>
      <c r="G6761" s="84"/>
      <c r="H6761" s="18">
        <f t="shared" si="106"/>
        <v>5000000</v>
      </c>
    </row>
    <row r="6762" spans="2:8" hidden="1" x14ac:dyDescent="0.15">
      <c r="B6762" s="81">
        <v>133272</v>
      </c>
      <c r="C6762" s="82" t="s">
        <v>2123</v>
      </c>
      <c r="D6762" s="83">
        <v>43769</v>
      </c>
      <c r="E6762" s="82" t="s">
        <v>2689</v>
      </c>
      <c r="F6762" s="84">
        <v>7319000</v>
      </c>
      <c r="G6762" s="84"/>
      <c r="H6762" s="18">
        <f t="shared" si="106"/>
        <v>7319000</v>
      </c>
    </row>
    <row r="6763" spans="2:8" hidden="1" x14ac:dyDescent="0.15">
      <c r="B6763" s="81">
        <v>133273</v>
      </c>
      <c r="C6763" s="82" t="s">
        <v>2124</v>
      </c>
      <c r="D6763" s="83">
        <v>43769</v>
      </c>
      <c r="E6763" s="82" t="s">
        <v>2689</v>
      </c>
      <c r="F6763" s="84">
        <v>5661150</v>
      </c>
      <c r="G6763" s="84"/>
      <c r="H6763" s="18">
        <f t="shared" si="106"/>
        <v>5661150</v>
      </c>
    </row>
    <row r="6764" spans="2:8" hidden="1" x14ac:dyDescent="0.15">
      <c r="B6764" s="81">
        <v>133274</v>
      </c>
      <c r="C6764" s="82" t="s">
        <v>2125</v>
      </c>
      <c r="D6764" s="83">
        <v>43769</v>
      </c>
      <c r="E6764" s="82" t="s">
        <v>2689</v>
      </c>
      <c r="F6764" s="84">
        <v>9227400</v>
      </c>
      <c r="G6764" s="84"/>
      <c r="H6764" s="18">
        <f t="shared" si="106"/>
        <v>9227400</v>
      </c>
    </row>
    <row r="6765" spans="2:8" hidden="1" x14ac:dyDescent="0.15">
      <c r="B6765" s="81">
        <v>133286</v>
      </c>
      <c r="C6765" s="82" t="s">
        <v>2137</v>
      </c>
      <c r="D6765" s="83">
        <v>43769</v>
      </c>
      <c r="E6765" s="82" t="s">
        <v>2689</v>
      </c>
      <c r="F6765" s="84">
        <v>2208000</v>
      </c>
      <c r="G6765" s="84"/>
      <c r="H6765" s="18">
        <f t="shared" si="106"/>
        <v>2208000</v>
      </c>
    </row>
    <row r="6766" spans="2:8" hidden="1" x14ac:dyDescent="0.15">
      <c r="B6766" s="81">
        <v>133287</v>
      </c>
      <c r="C6766" s="82" t="s">
        <v>2138</v>
      </c>
      <c r="D6766" s="83">
        <v>43769</v>
      </c>
      <c r="E6766" s="82" t="s">
        <v>2689</v>
      </c>
      <c r="F6766" s="84">
        <v>5600000</v>
      </c>
      <c r="G6766" s="84"/>
      <c r="H6766" s="18">
        <f t="shared" si="106"/>
        <v>5600000</v>
      </c>
    </row>
    <row r="6767" spans="2:8" hidden="1" x14ac:dyDescent="0.15">
      <c r="B6767" s="81">
        <v>133288</v>
      </c>
      <c r="C6767" s="82" t="s">
        <v>2139</v>
      </c>
      <c r="D6767" s="83">
        <v>43769</v>
      </c>
      <c r="E6767" s="82" t="s">
        <v>2689</v>
      </c>
      <c r="F6767" s="84">
        <v>30805200</v>
      </c>
      <c r="G6767" s="84"/>
      <c r="H6767" s="18">
        <f t="shared" si="106"/>
        <v>30805200</v>
      </c>
    </row>
    <row r="6768" spans="2:8" hidden="1" x14ac:dyDescent="0.15">
      <c r="B6768" s="81">
        <v>133296</v>
      </c>
      <c r="C6768" s="82" t="s">
        <v>2147</v>
      </c>
      <c r="D6768" s="83">
        <v>43769</v>
      </c>
      <c r="E6768" s="82" t="s">
        <v>2689</v>
      </c>
      <c r="F6768" s="84">
        <v>1715000</v>
      </c>
      <c r="G6768" s="84"/>
      <c r="H6768" s="18">
        <f t="shared" si="106"/>
        <v>1715000</v>
      </c>
    </row>
    <row r="6769" spans="2:8" hidden="1" x14ac:dyDescent="0.15">
      <c r="B6769" s="81">
        <v>133297</v>
      </c>
      <c r="C6769" s="82" t="s">
        <v>2148</v>
      </c>
      <c r="D6769" s="83">
        <v>43769</v>
      </c>
      <c r="E6769" s="82" t="s">
        <v>2689</v>
      </c>
      <c r="F6769" s="84">
        <v>2940000</v>
      </c>
      <c r="G6769" s="84"/>
      <c r="H6769" s="18">
        <f t="shared" si="106"/>
        <v>2940000</v>
      </c>
    </row>
    <row r="6770" spans="2:8" hidden="1" x14ac:dyDescent="0.15">
      <c r="B6770" s="81">
        <v>133303</v>
      </c>
      <c r="C6770" s="82" t="s">
        <v>2154</v>
      </c>
      <c r="D6770" s="83">
        <v>43769</v>
      </c>
      <c r="E6770" s="82" t="s">
        <v>2689</v>
      </c>
      <c r="F6770" s="84">
        <v>1711570</v>
      </c>
      <c r="G6770" s="84"/>
      <c r="H6770" s="18">
        <f t="shared" si="106"/>
        <v>1711570</v>
      </c>
    </row>
    <row r="6771" spans="2:8" hidden="1" x14ac:dyDescent="0.15">
      <c r="B6771" s="81">
        <v>133310</v>
      </c>
      <c r="C6771" s="82" t="s">
        <v>2161</v>
      </c>
      <c r="D6771" s="83">
        <v>43769</v>
      </c>
      <c r="E6771" s="82" t="s">
        <v>2689</v>
      </c>
      <c r="F6771" s="84">
        <v>80080000</v>
      </c>
      <c r="G6771" s="84"/>
      <c r="H6771" s="18">
        <f t="shared" si="106"/>
        <v>80080000</v>
      </c>
    </row>
    <row r="6772" spans="2:8" hidden="1" x14ac:dyDescent="0.15">
      <c r="B6772" s="81">
        <v>133313</v>
      </c>
      <c r="C6772" s="82" t="s">
        <v>2164</v>
      </c>
      <c r="D6772" s="83">
        <v>43769</v>
      </c>
      <c r="E6772" s="82" t="s">
        <v>2689</v>
      </c>
      <c r="F6772" s="84">
        <v>2087400</v>
      </c>
      <c r="G6772" s="84"/>
      <c r="H6772" s="18">
        <f t="shared" si="106"/>
        <v>2087400</v>
      </c>
    </row>
    <row r="6773" spans="2:8" hidden="1" x14ac:dyDescent="0.15">
      <c r="B6773" s="81">
        <v>133314</v>
      </c>
      <c r="C6773" s="82" t="s">
        <v>2165</v>
      </c>
      <c r="D6773" s="83">
        <v>43769</v>
      </c>
      <c r="E6773" s="82" t="s">
        <v>2689</v>
      </c>
      <c r="F6773" s="84">
        <v>1470000</v>
      </c>
      <c r="G6773" s="84"/>
      <c r="H6773" s="18">
        <f t="shared" si="106"/>
        <v>1470000</v>
      </c>
    </row>
    <row r="6774" spans="2:8" hidden="1" x14ac:dyDescent="0.15">
      <c r="B6774" s="81">
        <v>133315</v>
      </c>
      <c r="C6774" s="82" t="s">
        <v>2166</v>
      </c>
      <c r="D6774" s="83">
        <v>43769</v>
      </c>
      <c r="E6774" s="82" t="s">
        <v>2689</v>
      </c>
      <c r="F6774" s="84">
        <v>11956000</v>
      </c>
      <c r="G6774" s="84"/>
      <c r="H6774" s="18">
        <f t="shared" si="106"/>
        <v>11956000</v>
      </c>
    </row>
    <row r="6775" spans="2:8" hidden="1" x14ac:dyDescent="0.15">
      <c r="B6775" s="81">
        <v>133316</v>
      </c>
      <c r="C6775" s="82" t="s">
        <v>2167</v>
      </c>
      <c r="D6775" s="83">
        <v>43769</v>
      </c>
      <c r="E6775" s="82" t="s">
        <v>2689</v>
      </c>
      <c r="F6775" s="84">
        <v>4257120</v>
      </c>
      <c r="G6775" s="84"/>
      <c r="H6775" s="18">
        <f t="shared" si="106"/>
        <v>4257120</v>
      </c>
    </row>
    <row r="6776" spans="2:8" hidden="1" x14ac:dyDescent="0.15">
      <c r="B6776" s="81">
        <v>133319</v>
      </c>
      <c r="C6776" s="82" t="s">
        <v>2170</v>
      </c>
      <c r="D6776" s="83">
        <v>43769</v>
      </c>
      <c r="E6776" s="82" t="s">
        <v>2689</v>
      </c>
      <c r="F6776" s="84">
        <v>12785300</v>
      </c>
      <c r="G6776" s="84"/>
      <c r="H6776" s="18">
        <f t="shared" si="106"/>
        <v>12785300</v>
      </c>
    </row>
    <row r="6777" spans="2:8" hidden="1" x14ac:dyDescent="0.15">
      <c r="B6777" s="81">
        <v>133323</v>
      </c>
      <c r="C6777" s="82" t="s">
        <v>2174</v>
      </c>
      <c r="D6777" s="83">
        <v>43769</v>
      </c>
      <c r="E6777" s="82" t="s">
        <v>2689</v>
      </c>
      <c r="F6777" s="84">
        <v>93925000</v>
      </c>
      <c r="G6777" s="84"/>
      <c r="H6777" s="18">
        <f t="shared" si="106"/>
        <v>93925000</v>
      </c>
    </row>
    <row r="6778" spans="2:8" hidden="1" x14ac:dyDescent="0.15">
      <c r="B6778" s="81">
        <v>133344</v>
      </c>
      <c r="C6778" s="82" t="s">
        <v>2194</v>
      </c>
      <c r="D6778" s="83">
        <v>43769</v>
      </c>
      <c r="E6778" s="82" t="s">
        <v>2689</v>
      </c>
      <c r="F6778" s="84">
        <v>13608000</v>
      </c>
      <c r="G6778" s="84"/>
      <c r="H6778" s="18">
        <f t="shared" si="106"/>
        <v>13608000</v>
      </c>
    </row>
    <row r="6779" spans="2:8" hidden="1" x14ac:dyDescent="0.15">
      <c r="B6779" s="81">
        <v>133346</v>
      </c>
      <c r="C6779" s="82" t="s">
        <v>2196</v>
      </c>
      <c r="D6779" s="83">
        <v>43769</v>
      </c>
      <c r="E6779" s="82" t="s">
        <v>2689</v>
      </c>
      <c r="F6779" s="84">
        <v>300000</v>
      </c>
      <c r="G6779" s="84"/>
      <c r="H6779" s="18">
        <f t="shared" si="106"/>
        <v>300000</v>
      </c>
    </row>
    <row r="6780" spans="2:8" hidden="1" x14ac:dyDescent="0.15">
      <c r="B6780" s="81">
        <v>133354</v>
      </c>
      <c r="C6780" s="82" t="s">
        <v>2204</v>
      </c>
      <c r="D6780" s="83">
        <v>43769</v>
      </c>
      <c r="E6780" s="82" t="s">
        <v>2689</v>
      </c>
      <c r="F6780" s="84">
        <v>257600</v>
      </c>
      <c r="G6780" s="84"/>
      <c r="H6780" s="18">
        <f t="shared" si="106"/>
        <v>257600</v>
      </c>
    </row>
    <row r="6781" spans="2:8" hidden="1" x14ac:dyDescent="0.15">
      <c r="B6781" s="81">
        <v>133357</v>
      </c>
      <c r="C6781" s="82" t="s">
        <v>2207</v>
      </c>
      <c r="D6781" s="83">
        <v>43769</v>
      </c>
      <c r="E6781" s="82" t="s">
        <v>2689</v>
      </c>
      <c r="F6781" s="84">
        <v>2422560</v>
      </c>
      <c r="G6781" s="84"/>
      <c r="H6781" s="18">
        <f t="shared" si="106"/>
        <v>2422560</v>
      </c>
    </row>
    <row r="6782" spans="2:8" hidden="1" x14ac:dyDescent="0.15">
      <c r="B6782" s="81">
        <v>133365</v>
      </c>
      <c r="C6782" s="82" t="s">
        <v>2975</v>
      </c>
      <c r="D6782" s="83">
        <v>43769</v>
      </c>
      <c r="E6782" s="82" t="s">
        <v>2689</v>
      </c>
      <c r="F6782" s="84">
        <v>73600800</v>
      </c>
      <c r="G6782" s="84"/>
      <c r="H6782" s="18">
        <f t="shared" si="106"/>
        <v>73600800</v>
      </c>
    </row>
    <row r="6783" spans="2:8" hidden="1" x14ac:dyDescent="0.15">
      <c r="B6783" s="15">
        <v>216002</v>
      </c>
      <c r="C6783" s="16" t="s">
        <v>102</v>
      </c>
      <c r="D6783" s="83">
        <v>43769</v>
      </c>
      <c r="E6783" s="82" t="s">
        <v>2689</v>
      </c>
      <c r="F6783" s="84"/>
      <c r="G6783" s="84">
        <v>-154988550.44</v>
      </c>
      <c r="H6783" s="18">
        <f t="shared" si="106"/>
        <v>-154988550.44</v>
      </c>
    </row>
    <row r="6784" spans="2:8" hidden="1" x14ac:dyDescent="0.15">
      <c r="B6784" s="15">
        <v>216002</v>
      </c>
      <c r="C6784" s="16" t="s">
        <v>102</v>
      </c>
      <c r="D6784" s="83">
        <v>43769</v>
      </c>
      <c r="E6784" s="82" t="s">
        <v>2976</v>
      </c>
      <c r="F6784" s="84">
        <v>626451823</v>
      </c>
      <c r="G6784" s="84"/>
      <c r="H6784" s="18">
        <f t="shared" si="106"/>
        <v>626451823</v>
      </c>
    </row>
    <row r="6785" spans="2:8" hidden="1" x14ac:dyDescent="0.15">
      <c r="B6785" s="81">
        <v>611034</v>
      </c>
      <c r="C6785" s="82" t="s">
        <v>172</v>
      </c>
      <c r="D6785" s="83">
        <v>43769</v>
      </c>
      <c r="E6785" s="82" t="s">
        <v>2976</v>
      </c>
      <c r="F6785" s="84"/>
      <c r="G6785" s="84">
        <v>-626451823</v>
      </c>
      <c r="H6785" s="18">
        <f t="shared" si="106"/>
        <v>-626451823</v>
      </c>
    </row>
    <row r="6786" spans="2:8" x14ac:dyDescent="0.15">
      <c r="B6786" s="81"/>
      <c r="C6786" s="82"/>
      <c r="D6786" s="83"/>
      <c r="E6786" s="82"/>
      <c r="F6786" s="84"/>
      <c r="G6786" s="84"/>
      <c r="H6786" s="85"/>
    </row>
    <row r="6787" spans="2:8" x14ac:dyDescent="0.15">
      <c r="B6787" s="81"/>
      <c r="C6787" s="82"/>
      <c r="D6787" s="83"/>
      <c r="E6787" s="82"/>
      <c r="F6787" s="84"/>
      <c r="G6787" s="84"/>
      <c r="H6787" s="85"/>
    </row>
    <row r="6788" spans="2:8" x14ac:dyDescent="0.15">
      <c r="B6788" s="81"/>
      <c r="C6788" s="82"/>
      <c r="D6788" s="83"/>
      <c r="E6788" s="82"/>
      <c r="F6788" s="84"/>
      <c r="G6788" s="84"/>
      <c r="H6788" s="85"/>
    </row>
    <row r="6789" spans="2:8" x14ac:dyDescent="0.15">
      <c r="B6789" s="81"/>
      <c r="C6789" s="82"/>
      <c r="D6789" s="83"/>
      <c r="E6789" s="82"/>
      <c r="F6789" s="84"/>
      <c r="G6789" s="84"/>
      <c r="H6789" s="85"/>
    </row>
    <row r="6790" spans="2:8" x14ac:dyDescent="0.15">
      <c r="B6790" s="81"/>
      <c r="C6790" s="82"/>
      <c r="D6790" s="83"/>
      <c r="E6790" s="82"/>
      <c r="F6790" s="84"/>
      <c r="G6790" s="84"/>
      <c r="H6790" s="85"/>
    </row>
    <row r="6791" spans="2:8" x14ac:dyDescent="0.15">
      <c r="B6791" s="81"/>
      <c r="C6791" s="82"/>
      <c r="D6791" s="83"/>
      <c r="E6791" s="82"/>
      <c r="F6791" s="84"/>
      <c r="G6791" s="84"/>
      <c r="H6791" s="85"/>
    </row>
    <row r="6792" spans="2:8" x14ac:dyDescent="0.15">
      <c r="B6792" s="81"/>
      <c r="C6792" s="82"/>
      <c r="D6792" s="83"/>
      <c r="E6792" s="82"/>
      <c r="F6792" s="84"/>
      <c r="G6792" s="84"/>
      <c r="H6792" s="85"/>
    </row>
    <row r="6793" spans="2:8" x14ac:dyDescent="0.15">
      <c r="B6793" s="81"/>
      <c r="C6793" s="82"/>
      <c r="D6793" s="83"/>
      <c r="E6793" s="82"/>
      <c r="F6793" s="84"/>
      <c r="G6793" s="84"/>
      <c r="H6793" s="85"/>
    </row>
    <row r="6794" spans="2:8" x14ac:dyDescent="0.15">
      <c r="B6794" s="81"/>
      <c r="C6794" s="82"/>
      <c r="D6794" s="83"/>
      <c r="E6794" s="82"/>
      <c r="F6794" s="84"/>
      <c r="G6794" s="84"/>
      <c r="H6794" s="85"/>
    </row>
    <row r="6795" spans="2:8" x14ac:dyDescent="0.15">
      <c r="B6795" s="81"/>
      <c r="C6795" s="82"/>
      <c r="D6795" s="83"/>
      <c r="E6795" s="82"/>
      <c r="F6795" s="84"/>
      <c r="G6795" s="84"/>
      <c r="H6795" s="85"/>
    </row>
    <row r="6796" spans="2:8" x14ac:dyDescent="0.15">
      <c r="B6796" s="81"/>
      <c r="C6796" s="82"/>
      <c r="D6796" s="83"/>
      <c r="E6796" s="82"/>
      <c r="F6796" s="84"/>
      <c r="G6796" s="84"/>
      <c r="H6796" s="85"/>
    </row>
    <row r="6797" spans="2:8" x14ac:dyDescent="0.15">
      <c r="B6797" s="81"/>
      <c r="C6797" s="82"/>
      <c r="D6797" s="83"/>
      <c r="E6797" s="82"/>
      <c r="F6797" s="84"/>
      <c r="G6797" s="84"/>
      <c r="H6797" s="85"/>
    </row>
    <row r="6798" spans="2:8" x14ac:dyDescent="0.15">
      <c r="B6798" s="81"/>
      <c r="C6798" s="82"/>
      <c r="D6798" s="83"/>
      <c r="E6798" s="82"/>
      <c r="F6798" s="84"/>
      <c r="G6798" s="84"/>
      <c r="H6798" s="85"/>
    </row>
    <row r="6799" spans="2:8" x14ac:dyDescent="0.15">
      <c r="B6799" s="81"/>
      <c r="C6799" s="82"/>
      <c r="D6799" s="83"/>
      <c r="E6799" s="82"/>
      <c r="F6799" s="84"/>
      <c r="G6799" s="84"/>
      <c r="H6799" s="85"/>
    </row>
    <row r="6800" spans="2:8" x14ac:dyDescent="0.15">
      <c r="B6800" s="81"/>
      <c r="C6800" s="82"/>
      <c r="D6800" s="83"/>
      <c r="E6800" s="82"/>
      <c r="F6800" s="84"/>
      <c r="G6800" s="84"/>
      <c r="H6800" s="85"/>
    </row>
    <row r="6801" spans="2:8" x14ac:dyDescent="0.15">
      <c r="B6801" s="81"/>
      <c r="C6801" s="82"/>
      <c r="D6801" s="83"/>
      <c r="E6801" s="82"/>
      <c r="F6801" s="84"/>
      <c r="G6801" s="84"/>
      <c r="H6801" s="85"/>
    </row>
    <row r="6802" spans="2:8" x14ac:dyDescent="0.15">
      <c r="B6802" s="81"/>
      <c r="C6802" s="82"/>
      <c r="D6802" s="83"/>
      <c r="E6802" s="82"/>
      <c r="F6802" s="84"/>
      <c r="G6802" s="84"/>
      <c r="H6802" s="85"/>
    </row>
    <row r="6803" spans="2:8" x14ac:dyDescent="0.15">
      <c r="B6803" s="81"/>
      <c r="C6803" s="82"/>
      <c r="D6803" s="83"/>
      <c r="E6803" s="82"/>
      <c r="F6803" s="84"/>
      <c r="G6803" s="84"/>
      <c r="H6803" s="85"/>
    </row>
    <row r="6804" spans="2:8" x14ac:dyDescent="0.15">
      <c r="B6804" s="81"/>
      <c r="C6804" s="82"/>
      <c r="D6804" s="83"/>
      <c r="E6804" s="82"/>
      <c r="F6804" s="84"/>
      <c r="G6804" s="84"/>
      <c r="H6804" s="85"/>
    </row>
    <row r="6805" spans="2:8" x14ac:dyDescent="0.15">
      <c r="B6805" s="81"/>
      <c r="C6805" s="82"/>
      <c r="D6805" s="83"/>
      <c r="E6805" s="82"/>
      <c r="F6805" s="84"/>
      <c r="G6805" s="84"/>
      <c r="H6805" s="85"/>
    </row>
    <row r="6806" spans="2:8" x14ac:dyDescent="0.15">
      <c r="B6806" s="81"/>
      <c r="C6806" s="82"/>
      <c r="D6806" s="83"/>
      <c r="E6806" s="82"/>
      <c r="F6806" s="84"/>
      <c r="G6806" s="84"/>
      <c r="H6806" s="85"/>
    </row>
    <row r="6807" spans="2:8" x14ac:dyDescent="0.15">
      <c r="B6807" s="81"/>
      <c r="C6807" s="82"/>
      <c r="D6807" s="83"/>
      <c r="E6807" s="82"/>
      <c r="F6807" s="84"/>
      <c r="G6807" s="84"/>
      <c r="H6807" s="85"/>
    </row>
    <row r="6808" spans="2:8" x14ac:dyDescent="0.15">
      <c r="B6808" s="81"/>
      <c r="C6808" s="82"/>
      <c r="D6808" s="83"/>
      <c r="E6808" s="82"/>
      <c r="F6808" s="84"/>
      <c r="G6808" s="84"/>
      <c r="H6808" s="85"/>
    </row>
    <row r="6809" spans="2:8" x14ac:dyDescent="0.15">
      <c r="B6809" s="81"/>
      <c r="C6809" s="82"/>
      <c r="D6809" s="83"/>
      <c r="E6809" s="82"/>
      <c r="F6809" s="84"/>
      <c r="G6809" s="84"/>
      <c r="H6809" s="85"/>
    </row>
    <row r="6810" spans="2:8" x14ac:dyDescent="0.15">
      <c r="B6810" s="81"/>
      <c r="C6810" s="82"/>
      <c r="D6810" s="83"/>
      <c r="E6810" s="82"/>
      <c r="F6810" s="84"/>
      <c r="G6810" s="84"/>
      <c r="H6810" s="85"/>
    </row>
    <row r="6811" spans="2:8" x14ac:dyDescent="0.15">
      <c r="B6811" s="81"/>
      <c r="C6811" s="82"/>
      <c r="D6811" s="83"/>
      <c r="E6811" s="82"/>
      <c r="F6811" s="84"/>
      <c r="G6811" s="84"/>
      <c r="H6811" s="85"/>
    </row>
    <row r="6812" spans="2:8" x14ac:dyDescent="0.15">
      <c r="B6812" s="81"/>
      <c r="C6812" s="82"/>
      <c r="D6812" s="83"/>
      <c r="E6812" s="82"/>
      <c r="F6812" s="84"/>
      <c r="G6812" s="84"/>
      <c r="H6812" s="85"/>
    </row>
    <row r="6813" spans="2:8" x14ac:dyDescent="0.15">
      <c r="B6813" s="81"/>
      <c r="C6813" s="82"/>
      <c r="D6813" s="83"/>
      <c r="E6813" s="82"/>
      <c r="F6813" s="84"/>
      <c r="G6813" s="84"/>
      <c r="H6813" s="85"/>
    </row>
    <row r="6814" spans="2:8" x14ac:dyDescent="0.15">
      <c r="B6814" s="81"/>
      <c r="C6814" s="82"/>
      <c r="D6814" s="83"/>
      <c r="E6814" s="82"/>
      <c r="F6814" s="84"/>
      <c r="G6814" s="84"/>
      <c r="H6814" s="85"/>
    </row>
    <row r="6815" spans="2:8" x14ac:dyDescent="0.15">
      <c r="B6815" s="81"/>
      <c r="C6815" s="82"/>
      <c r="D6815" s="83"/>
      <c r="E6815" s="82"/>
      <c r="F6815" s="84"/>
      <c r="G6815" s="84"/>
      <c r="H6815" s="85"/>
    </row>
    <row r="6816" spans="2:8" x14ac:dyDescent="0.15">
      <c r="B6816" s="81"/>
      <c r="C6816" s="82"/>
      <c r="D6816" s="83"/>
      <c r="E6816" s="82"/>
      <c r="F6816" s="84"/>
      <c r="G6816" s="84"/>
      <c r="H6816" s="85"/>
    </row>
    <row r="6817" spans="2:8" x14ac:dyDescent="0.15">
      <c r="B6817" s="81"/>
      <c r="C6817" s="82"/>
      <c r="D6817" s="83"/>
      <c r="E6817" s="82"/>
      <c r="F6817" s="84"/>
      <c r="G6817" s="84"/>
      <c r="H6817" s="85"/>
    </row>
    <row r="6818" spans="2:8" x14ac:dyDescent="0.15">
      <c r="B6818" s="81"/>
      <c r="C6818" s="82"/>
      <c r="D6818" s="83"/>
      <c r="E6818" s="82"/>
      <c r="F6818" s="84"/>
      <c r="G6818" s="84"/>
      <c r="H6818" s="85"/>
    </row>
    <row r="6819" spans="2:8" x14ac:dyDescent="0.15">
      <c r="B6819" s="81"/>
      <c r="C6819" s="82"/>
      <c r="D6819" s="83"/>
      <c r="E6819" s="82"/>
      <c r="F6819" s="84"/>
      <c r="G6819" s="84"/>
      <c r="H6819" s="85"/>
    </row>
    <row r="6820" spans="2:8" x14ac:dyDescent="0.15">
      <c r="B6820" s="81"/>
      <c r="C6820" s="82"/>
      <c r="D6820" s="83"/>
      <c r="E6820" s="82"/>
      <c r="F6820" s="84"/>
      <c r="G6820" s="84"/>
      <c r="H6820" s="85"/>
    </row>
    <row r="6821" spans="2:8" x14ac:dyDescent="0.15">
      <c r="B6821" s="81"/>
      <c r="C6821" s="82"/>
      <c r="D6821" s="83"/>
      <c r="E6821" s="82"/>
      <c r="F6821" s="84"/>
      <c r="G6821" s="84"/>
      <c r="H6821" s="85"/>
    </row>
    <row r="6822" spans="2:8" x14ac:dyDescent="0.15">
      <c r="B6822" s="81"/>
      <c r="C6822" s="82"/>
      <c r="D6822" s="83"/>
      <c r="E6822" s="82"/>
      <c r="F6822" s="84"/>
      <c r="G6822" s="84"/>
      <c r="H6822" s="85"/>
    </row>
    <row r="6823" spans="2:8" x14ac:dyDescent="0.15">
      <c r="B6823" s="81"/>
      <c r="C6823" s="82"/>
      <c r="D6823" s="83"/>
      <c r="E6823" s="82"/>
      <c r="F6823" s="84"/>
      <c r="G6823" s="84"/>
      <c r="H6823" s="85"/>
    </row>
    <row r="6824" spans="2:8" x14ac:dyDescent="0.15">
      <c r="B6824" s="81"/>
      <c r="C6824" s="82"/>
      <c r="D6824" s="83"/>
      <c r="E6824" s="82"/>
      <c r="F6824" s="84"/>
      <c r="G6824" s="84"/>
      <c r="H6824" s="85"/>
    </row>
    <row r="6825" spans="2:8" x14ac:dyDescent="0.15">
      <c r="B6825" s="81"/>
      <c r="C6825" s="82"/>
      <c r="D6825" s="83"/>
      <c r="E6825" s="82"/>
      <c r="F6825" s="84"/>
      <c r="G6825" s="84"/>
      <c r="H6825" s="85"/>
    </row>
    <row r="6826" spans="2:8" x14ac:dyDescent="0.15">
      <c r="B6826" s="81"/>
      <c r="C6826" s="82"/>
      <c r="D6826" s="83"/>
      <c r="E6826" s="82"/>
      <c r="F6826" s="84"/>
      <c r="G6826" s="84"/>
      <c r="H6826" s="85"/>
    </row>
    <row r="6827" spans="2:8" x14ac:dyDescent="0.15">
      <c r="B6827" s="81"/>
      <c r="C6827" s="82"/>
      <c r="D6827" s="83"/>
      <c r="E6827" s="82"/>
      <c r="F6827" s="84"/>
      <c r="G6827" s="84"/>
      <c r="H6827" s="85"/>
    </row>
    <row r="6828" spans="2:8" x14ac:dyDescent="0.15">
      <c r="B6828" s="81"/>
      <c r="C6828" s="82"/>
      <c r="D6828" s="83"/>
      <c r="E6828" s="82"/>
      <c r="F6828" s="84"/>
      <c r="G6828" s="84"/>
      <c r="H6828" s="85"/>
    </row>
    <row r="6829" spans="2:8" x14ac:dyDescent="0.15">
      <c r="B6829" s="81"/>
      <c r="C6829" s="82"/>
      <c r="D6829" s="83"/>
      <c r="E6829" s="82"/>
      <c r="F6829" s="84"/>
      <c r="G6829" s="84"/>
      <c r="H6829" s="85"/>
    </row>
    <row r="6830" spans="2:8" x14ac:dyDescent="0.15">
      <c r="B6830" s="81"/>
      <c r="C6830" s="82"/>
      <c r="D6830" s="83"/>
      <c r="E6830" s="82"/>
      <c r="F6830" s="84"/>
      <c r="G6830" s="84"/>
      <c r="H6830" s="85"/>
    </row>
    <row r="6831" spans="2:8" x14ac:dyDescent="0.15">
      <c r="B6831" s="81"/>
      <c r="C6831" s="82"/>
      <c r="D6831" s="83"/>
      <c r="E6831" s="82"/>
      <c r="F6831" s="84"/>
      <c r="G6831" s="84"/>
      <c r="H6831" s="85"/>
    </row>
    <row r="6832" spans="2:8" x14ac:dyDescent="0.15">
      <c r="B6832" s="81"/>
      <c r="C6832" s="82"/>
      <c r="D6832" s="83"/>
      <c r="E6832" s="82"/>
      <c r="F6832" s="84"/>
      <c r="G6832" s="84"/>
      <c r="H6832" s="85"/>
    </row>
    <row r="6833" spans="2:8" x14ac:dyDescent="0.15">
      <c r="B6833" s="81"/>
      <c r="C6833" s="82"/>
      <c r="D6833" s="83"/>
      <c r="E6833" s="82"/>
      <c r="F6833" s="84"/>
      <c r="G6833" s="84"/>
      <c r="H6833" s="85"/>
    </row>
    <row r="6834" spans="2:8" x14ac:dyDescent="0.15">
      <c r="B6834" s="81"/>
      <c r="C6834" s="82"/>
      <c r="D6834" s="83"/>
      <c r="E6834" s="82"/>
      <c r="F6834" s="84"/>
      <c r="G6834" s="84"/>
      <c r="H6834" s="85"/>
    </row>
    <row r="6835" spans="2:8" x14ac:dyDescent="0.15">
      <c r="B6835" s="81"/>
      <c r="C6835" s="82"/>
      <c r="D6835" s="83"/>
      <c r="E6835" s="82"/>
      <c r="F6835" s="84"/>
      <c r="G6835" s="84"/>
      <c r="H6835" s="85"/>
    </row>
    <row r="6836" spans="2:8" x14ac:dyDescent="0.15">
      <c r="B6836" s="81"/>
      <c r="C6836" s="82"/>
      <c r="D6836" s="83"/>
      <c r="E6836" s="82"/>
      <c r="F6836" s="84"/>
      <c r="G6836" s="84"/>
      <c r="H6836" s="85"/>
    </row>
    <row r="6837" spans="2:8" x14ac:dyDescent="0.15">
      <c r="B6837" s="81"/>
      <c r="C6837" s="82"/>
      <c r="D6837" s="83"/>
      <c r="E6837" s="82"/>
      <c r="F6837" s="84"/>
      <c r="G6837" s="84"/>
      <c r="H6837" s="85"/>
    </row>
    <row r="6838" spans="2:8" x14ac:dyDescent="0.15">
      <c r="B6838" s="81"/>
      <c r="C6838" s="82"/>
      <c r="D6838" s="83"/>
      <c r="E6838" s="82"/>
      <c r="F6838" s="84"/>
      <c r="G6838" s="84"/>
      <c r="H6838" s="85"/>
    </row>
    <row r="6839" spans="2:8" x14ac:dyDescent="0.15">
      <c r="B6839" s="81"/>
      <c r="C6839" s="82"/>
      <c r="D6839" s="83"/>
      <c r="E6839" s="82"/>
      <c r="F6839" s="84"/>
      <c r="G6839" s="84"/>
      <c r="H6839" s="85"/>
    </row>
    <row r="6840" spans="2:8" x14ac:dyDescent="0.15">
      <c r="B6840" s="81"/>
      <c r="C6840" s="82"/>
      <c r="D6840" s="83"/>
      <c r="E6840" s="82"/>
      <c r="F6840" s="84"/>
      <c r="G6840" s="84"/>
      <c r="H6840" s="85"/>
    </row>
    <row r="6841" spans="2:8" x14ac:dyDescent="0.15">
      <c r="B6841" s="81"/>
      <c r="C6841" s="82"/>
      <c r="D6841" s="83"/>
      <c r="E6841" s="82"/>
      <c r="F6841" s="84"/>
      <c r="G6841" s="84"/>
      <c r="H6841" s="85"/>
    </row>
    <row r="6842" spans="2:8" x14ac:dyDescent="0.15">
      <c r="B6842" s="81"/>
      <c r="C6842" s="82"/>
      <c r="D6842" s="83"/>
      <c r="E6842" s="82"/>
      <c r="F6842" s="84"/>
      <c r="G6842" s="84"/>
      <c r="H6842" s="85"/>
    </row>
    <row r="6843" spans="2:8" x14ac:dyDescent="0.15">
      <c r="B6843" s="81"/>
      <c r="C6843" s="82"/>
      <c r="D6843" s="83"/>
      <c r="E6843" s="82"/>
      <c r="F6843" s="84"/>
      <c r="G6843" s="84"/>
      <c r="H6843" s="85"/>
    </row>
    <row r="6844" spans="2:8" x14ac:dyDescent="0.15">
      <c r="B6844" s="81"/>
      <c r="C6844" s="82"/>
      <c r="D6844" s="83"/>
      <c r="E6844" s="82"/>
      <c r="F6844" s="84"/>
      <c r="G6844" s="84"/>
      <c r="H6844" s="85"/>
    </row>
    <row r="6845" spans="2:8" x14ac:dyDescent="0.15">
      <c r="B6845" s="81"/>
      <c r="C6845" s="82"/>
      <c r="D6845" s="83"/>
      <c r="E6845" s="82"/>
      <c r="F6845" s="84"/>
      <c r="G6845" s="84"/>
      <c r="H6845" s="85"/>
    </row>
    <row r="6846" spans="2:8" x14ac:dyDescent="0.15">
      <c r="B6846" s="81"/>
      <c r="C6846" s="82"/>
      <c r="D6846" s="83"/>
      <c r="E6846" s="82"/>
      <c r="F6846" s="84"/>
      <c r="G6846" s="84"/>
      <c r="H6846" s="85"/>
    </row>
    <row r="6847" spans="2:8" x14ac:dyDescent="0.15">
      <c r="B6847" s="81"/>
      <c r="C6847" s="82"/>
      <c r="D6847" s="83"/>
      <c r="E6847" s="82"/>
      <c r="F6847" s="84"/>
      <c r="G6847" s="84"/>
      <c r="H6847" s="85"/>
    </row>
    <row r="6848" spans="2:8" x14ac:dyDescent="0.15">
      <c r="B6848" s="81"/>
      <c r="C6848" s="82"/>
      <c r="D6848" s="83"/>
      <c r="E6848" s="82"/>
      <c r="F6848" s="84"/>
      <c r="G6848" s="84"/>
      <c r="H6848" s="85"/>
    </row>
    <row r="6849" spans="2:8" x14ac:dyDescent="0.15">
      <c r="B6849" s="81"/>
      <c r="C6849" s="82"/>
      <c r="D6849" s="83"/>
      <c r="E6849" s="82"/>
      <c r="F6849" s="84"/>
      <c r="G6849" s="84"/>
      <c r="H6849" s="85"/>
    </row>
    <row r="6850" spans="2:8" x14ac:dyDescent="0.15">
      <c r="B6850" s="81"/>
      <c r="C6850" s="82"/>
      <c r="D6850" s="83"/>
      <c r="E6850" s="82"/>
      <c r="F6850" s="84"/>
      <c r="G6850" s="84"/>
      <c r="H6850" s="85"/>
    </row>
    <row r="6851" spans="2:8" x14ac:dyDescent="0.15">
      <c r="B6851" s="81"/>
      <c r="C6851" s="82"/>
      <c r="D6851" s="83"/>
      <c r="E6851" s="82"/>
      <c r="F6851" s="84"/>
      <c r="G6851" s="84"/>
      <c r="H6851" s="85"/>
    </row>
    <row r="6852" spans="2:8" x14ac:dyDescent="0.15">
      <c r="B6852" s="81"/>
      <c r="C6852" s="82"/>
      <c r="D6852" s="83"/>
      <c r="E6852" s="82"/>
      <c r="F6852" s="84"/>
      <c r="G6852" s="84"/>
      <c r="H6852" s="85"/>
    </row>
    <row r="6853" spans="2:8" x14ac:dyDescent="0.15">
      <c r="B6853" s="81"/>
      <c r="C6853" s="82"/>
      <c r="D6853" s="83"/>
      <c r="E6853" s="82"/>
      <c r="F6853" s="84"/>
      <c r="G6853" s="84"/>
      <c r="H6853" s="85"/>
    </row>
    <row r="6854" spans="2:8" x14ac:dyDescent="0.15">
      <c r="B6854" s="81"/>
      <c r="C6854" s="82"/>
      <c r="D6854" s="83"/>
      <c r="E6854" s="82"/>
      <c r="F6854" s="84"/>
      <c r="G6854" s="84"/>
      <c r="H6854" s="85"/>
    </row>
    <row r="6855" spans="2:8" x14ac:dyDescent="0.15">
      <c r="B6855" s="81"/>
      <c r="C6855" s="82"/>
      <c r="D6855" s="83"/>
      <c r="E6855" s="82"/>
      <c r="F6855" s="84"/>
      <c r="G6855" s="84"/>
      <c r="H6855" s="85"/>
    </row>
    <row r="6856" spans="2:8" x14ac:dyDescent="0.15">
      <c r="B6856" s="81"/>
      <c r="C6856" s="82"/>
      <c r="D6856" s="83"/>
      <c r="E6856" s="82"/>
      <c r="F6856" s="84"/>
      <c r="G6856" s="84"/>
      <c r="H6856" s="85"/>
    </row>
    <row r="6857" spans="2:8" x14ac:dyDescent="0.15">
      <c r="B6857" s="81"/>
      <c r="C6857" s="82"/>
      <c r="D6857" s="83"/>
      <c r="E6857" s="82"/>
      <c r="F6857" s="84"/>
      <c r="G6857" s="84"/>
      <c r="H6857" s="85"/>
    </row>
    <row r="6858" spans="2:8" x14ac:dyDescent="0.15">
      <c r="B6858" s="81"/>
      <c r="C6858" s="82"/>
      <c r="D6858" s="83"/>
      <c r="E6858" s="82"/>
      <c r="F6858" s="84"/>
      <c r="G6858" s="84"/>
      <c r="H6858" s="85"/>
    </row>
    <row r="6859" spans="2:8" x14ac:dyDescent="0.15">
      <c r="B6859" s="81"/>
      <c r="C6859" s="82"/>
      <c r="D6859" s="83"/>
      <c r="E6859" s="82"/>
      <c r="F6859" s="84"/>
      <c r="G6859" s="84"/>
      <c r="H6859" s="85"/>
    </row>
    <row r="6860" spans="2:8" x14ac:dyDescent="0.15">
      <c r="B6860" s="81"/>
      <c r="C6860" s="82"/>
      <c r="D6860" s="83"/>
      <c r="E6860" s="82"/>
      <c r="F6860" s="84"/>
      <c r="G6860" s="84"/>
      <c r="H6860" s="85"/>
    </row>
    <row r="6861" spans="2:8" x14ac:dyDescent="0.15">
      <c r="B6861" s="81"/>
      <c r="C6861" s="82"/>
      <c r="D6861" s="83"/>
      <c r="E6861" s="82"/>
      <c r="F6861" s="84"/>
      <c r="G6861" s="84"/>
      <c r="H6861" s="85"/>
    </row>
    <row r="6862" spans="2:8" x14ac:dyDescent="0.15">
      <c r="B6862" s="81"/>
      <c r="C6862" s="82"/>
      <c r="D6862" s="83"/>
      <c r="E6862" s="82"/>
      <c r="F6862" s="84"/>
      <c r="G6862" s="84"/>
      <c r="H6862" s="85"/>
    </row>
    <row r="6863" spans="2:8" x14ac:dyDescent="0.15">
      <c r="B6863" s="81"/>
      <c r="C6863" s="82"/>
      <c r="D6863" s="83"/>
      <c r="E6863" s="82"/>
      <c r="F6863" s="84"/>
      <c r="G6863" s="84"/>
      <c r="H6863" s="85"/>
    </row>
    <row r="6864" spans="2:8" x14ac:dyDescent="0.15">
      <c r="B6864" s="81"/>
      <c r="C6864" s="82"/>
      <c r="D6864" s="83"/>
      <c r="E6864" s="82"/>
      <c r="F6864" s="84"/>
      <c r="G6864" s="84"/>
      <c r="H6864" s="85"/>
    </row>
    <row r="6865" spans="2:8" x14ac:dyDescent="0.15">
      <c r="B6865" s="81"/>
      <c r="C6865" s="82"/>
      <c r="D6865" s="83"/>
      <c r="E6865" s="82"/>
      <c r="F6865" s="84"/>
      <c r="G6865" s="84"/>
      <c r="H6865" s="85"/>
    </row>
    <row r="6866" spans="2:8" x14ac:dyDescent="0.15">
      <c r="B6866" s="81"/>
      <c r="C6866" s="82"/>
      <c r="D6866" s="83"/>
      <c r="E6866" s="82"/>
      <c r="F6866" s="84"/>
      <c r="G6866" s="84"/>
      <c r="H6866" s="85"/>
    </row>
    <row r="6867" spans="2:8" x14ac:dyDescent="0.15">
      <c r="B6867" s="81"/>
      <c r="C6867" s="82"/>
      <c r="D6867" s="83"/>
      <c r="E6867" s="82"/>
      <c r="F6867" s="84"/>
      <c r="G6867" s="84"/>
      <c r="H6867" s="85"/>
    </row>
    <row r="6868" spans="2:8" x14ac:dyDescent="0.15">
      <c r="B6868" s="81"/>
      <c r="C6868" s="82"/>
      <c r="D6868" s="83"/>
      <c r="E6868" s="82"/>
      <c r="F6868" s="84"/>
      <c r="G6868" s="84"/>
      <c r="H6868" s="85"/>
    </row>
    <row r="6869" spans="2:8" x14ac:dyDescent="0.15">
      <c r="B6869" s="81"/>
      <c r="C6869" s="82"/>
      <c r="D6869" s="83"/>
      <c r="E6869" s="82"/>
      <c r="F6869" s="84"/>
      <c r="G6869" s="84"/>
      <c r="H6869" s="85"/>
    </row>
    <row r="6870" spans="2:8" x14ac:dyDescent="0.15">
      <c r="B6870" s="81"/>
      <c r="C6870" s="82"/>
      <c r="D6870" s="83"/>
      <c r="E6870" s="82"/>
      <c r="F6870" s="84"/>
      <c r="G6870" s="84"/>
      <c r="H6870" s="85"/>
    </row>
    <row r="6871" spans="2:8" x14ac:dyDescent="0.15">
      <c r="B6871" s="81"/>
      <c r="C6871" s="82"/>
      <c r="D6871" s="83"/>
      <c r="E6871" s="82"/>
      <c r="F6871" s="84"/>
      <c r="G6871" s="84"/>
      <c r="H6871" s="85"/>
    </row>
    <row r="6872" spans="2:8" x14ac:dyDescent="0.15">
      <c r="B6872" s="81"/>
      <c r="C6872" s="82"/>
      <c r="D6872" s="83"/>
      <c r="E6872" s="82"/>
      <c r="F6872" s="84"/>
      <c r="G6872" s="84"/>
      <c r="H6872" s="85"/>
    </row>
    <row r="6873" spans="2:8" x14ac:dyDescent="0.15">
      <c r="B6873" s="81"/>
      <c r="C6873" s="82"/>
      <c r="D6873" s="83"/>
      <c r="E6873" s="82"/>
      <c r="F6873" s="84"/>
      <c r="G6873" s="84"/>
      <c r="H6873" s="85"/>
    </row>
    <row r="6874" spans="2:8" x14ac:dyDescent="0.15">
      <c r="B6874" s="81"/>
      <c r="C6874" s="82"/>
      <c r="D6874" s="83"/>
      <c r="E6874" s="82"/>
      <c r="F6874" s="84"/>
      <c r="G6874" s="84"/>
      <c r="H6874" s="85"/>
    </row>
    <row r="6875" spans="2:8" x14ac:dyDescent="0.15">
      <c r="B6875" s="81"/>
      <c r="C6875" s="82"/>
      <c r="D6875" s="83"/>
      <c r="E6875" s="82"/>
      <c r="F6875" s="84"/>
      <c r="G6875" s="84"/>
      <c r="H6875" s="85"/>
    </row>
    <row r="6876" spans="2:8" x14ac:dyDescent="0.15">
      <c r="B6876" s="81"/>
      <c r="C6876" s="82"/>
      <c r="D6876" s="83"/>
      <c r="E6876" s="82"/>
      <c r="F6876" s="84"/>
      <c r="G6876" s="84"/>
      <c r="H6876" s="85"/>
    </row>
    <row r="6877" spans="2:8" x14ac:dyDescent="0.15">
      <c r="B6877" s="81"/>
      <c r="C6877" s="82"/>
      <c r="D6877" s="83"/>
      <c r="E6877" s="82"/>
      <c r="F6877" s="84"/>
      <c r="G6877" s="84"/>
      <c r="H6877" s="85"/>
    </row>
    <row r="6878" spans="2:8" x14ac:dyDescent="0.15">
      <c r="B6878" s="81"/>
      <c r="C6878" s="82"/>
      <c r="D6878" s="83"/>
      <c r="E6878" s="82"/>
      <c r="F6878" s="84"/>
      <c r="G6878" s="84"/>
      <c r="H6878" s="85"/>
    </row>
    <row r="6879" spans="2:8" x14ac:dyDescent="0.15">
      <c r="B6879" s="81"/>
      <c r="C6879" s="82"/>
      <c r="D6879" s="83"/>
      <c r="E6879" s="82"/>
      <c r="F6879" s="84"/>
      <c r="G6879" s="84"/>
      <c r="H6879" s="85"/>
    </row>
    <row r="6880" spans="2:8" x14ac:dyDescent="0.15">
      <c r="B6880" s="81"/>
      <c r="C6880" s="82"/>
      <c r="D6880" s="83"/>
      <c r="E6880" s="82"/>
      <c r="F6880" s="84"/>
      <c r="G6880" s="84"/>
      <c r="H6880" s="85"/>
    </row>
    <row r="6881" spans="2:8" x14ac:dyDescent="0.15">
      <c r="B6881" s="81"/>
      <c r="C6881" s="82"/>
      <c r="D6881" s="83"/>
      <c r="E6881" s="82"/>
      <c r="F6881" s="84"/>
      <c r="G6881" s="84"/>
      <c r="H6881" s="85"/>
    </row>
    <row r="6882" spans="2:8" x14ac:dyDescent="0.15">
      <c r="B6882" s="81"/>
      <c r="C6882" s="82"/>
      <c r="D6882" s="83"/>
      <c r="E6882" s="82"/>
      <c r="F6882" s="84"/>
      <c r="G6882" s="84"/>
      <c r="H6882" s="85"/>
    </row>
    <row r="6883" spans="2:8" x14ac:dyDescent="0.15">
      <c r="B6883" s="81"/>
      <c r="C6883" s="82"/>
      <c r="D6883" s="83"/>
      <c r="E6883" s="82"/>
      <c r="F6883" s="84"/>
      <c r="G6883" s="84"/>
      <c r="H6883" s="85"/>
    </row>
    <row r="6884" spans="2:8" x14ac:dyDescent="0.15">
      <c r="B6884" s="81"/>
      <c r="C6884" s="82"/>
      <c r="D6884" s="83"/>
      <c r="E6884" s="82"/>
      <c r="F6884" s="84"/>
      <c r="G6884" s="84"/>
      <c r="H6884" s="85"/>
    </row>
    <row r="6885" spans="2:8" x14ac:dyDescent="0.15">
      <c r="B6885" s="81"/>
      <c r="C6885" s="82"/>
      <c r="D6885" s="83"/>
      <c r="E6885" s="82"/>
      <c r="F6885" s="84"/>
      <c r="G6885" s="84"/>
      <c r="H6885" s="85"/>
    </row>
    <row r="6886" spans="2:8" x14ac:dyDescent="0.15">
      <c r="B6886" s="81"/>
      <c r="C6886" s="82"/>
      <c r="D6886" s="83"/>
      <c r="E6886" s="82"/>
      <c r="F6886" s="84"/>
      <c r="G6886" s="84"/>
      <c r="H6886" s="85"/>
    </row>
    <row r="6887" spans="2:8" x14ac:dyDescent="0.15">
      <c r="B6887" s="81"/>
      <c r="C6887" s="82"/>
      <c r="D6887" s="83"/>
      <c r="E6887" s="82"/>
      <c r="F6887" s="84"/>
      <c r="G6887" s="84"/>
      <c r="H6887" s="85"/>
    </row>
    <row r="6888" spans="2:8" x14ac:dyDescent="0.15">
      <c r="G6888" s="84"/>
    </row>
    <row r="6889" spans="2:8" x14ac:dyDescent="0.15">
      <c r="G6889" s="84"/>
    </row>
    <row r="6890" spans="2:8" x14ac:dyDescent="0.15">
      <c r="G6890" s="84"/>
    </row>
    <row r="6891" spans="2:8" x14ac:dyDescent="0.15">
      <c r="G6891" s="84"/>
    </row>
  </sheetData>
  <autoFilter ref="B6:H6785" xr:uid="{00000000-0009-0000-0000-000001000000}">
    <filterColumn colId="0">
      <filters>
        <filter val="711012"/>
      </filters>
    </filterColumn>
  </autoFilter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55"/>
  <sheetViews>
    <sheetView topLeftCell="C1" workbookViewId="0">
      <selection activeCell="N3" sqref="N3:O16"/>
    </sheetView>
  </sheetViews>
  <sheetFormatPr defaultRowHeight="10.5" x14ac:dyDescent="0.15"/>
  <cols>
    <col min="1" max="1" width="9.140625" style="1"/>
    <col min="2" max="2" width="16.5703125" style="1" bestFit="1" customWidth="1"/>
    <col min="3" max="3" width="32.85546875" style="1" bestFit="1" customWidth="1"/>
    <col min="4" max="4" width="7.7109375" style="1" bestFit="1" customWidth="1"/>
    <col min="5" max="5" width="10.85546875" style="1" bestFit="1" customWidth="1"/>
    <col min="6" max="6" width="13.85546875" style="1" bestFit="1" customWidth="1"/>
    <col min="7" max="7" width="13.42578125" style="1" bestFit="1" customWidth="1"/>
    <col min="8" max="8" width="10.5703125" style="1" bestFit="1" customWidth="1"/>
    <col min="9" max="9" width="9.140625" style="1"/>
    <col min="10" max="10" width="11" style="1" customWidth="1"/>
    <col min="11" max="11" width="9.140625" style="1"/>
    <col min="12" max="12" width="5.28515625" style="1" customWidth="1"/>
    <col min="13" max="13" width="35.5703125" style="1" bestFit="1" customWidth="1"/>
    <col min="14" max="14" width="9.7109375" style="1" bestFit="1" customWidth="1"/>
    <col min="15" max="15" width="9.5703125" style="1" bestFit="1" customWidth="1"/>
    <col min="16" max="16384" width="9.140625" style="1"/>
  </cols>
  <sheetData>
    <row r="2" spans="2:15" x14ac:dyDescent="0.15">
      <c r="B2" s="12" t="s">
        <v>2564</v>
      </c>
    </row>
    <row r="3" spans="2:15" x14ac:dyDescent="0.15">
      <c r="B3" s="68" t="s">
        <v>2565</v>
      </c>
      <c r="C3" s="68" t="s">
        <v>2566</v>
      </c>
      <c r="D3" s="68" t="s">
        <v>2567</v>
      </c>
      <c r="E3" s="68" t="s">
        <v>2568</v>
      </c>
      <c r="F3" s="68" t="s">
        <v>2569</v>
      </c>
      <c r="G3" s="68" t="s">
        <v>2570</v>
      </c>
      <c r="H3" s="68" t="s">
        <v>2571</v>
      </c>
      <c r="J3" s="77">
        <v>43709</v>
      </c>
      <c r="L3" s="1">
        <v>60035</v>
      </c>
      <c r="M3" s="1" t="s">
        <v>2600</v>
      </c>
      <c r="N3" s="14">
        <f>J26</f>
        <v>0</v>
      </c>
      <c r="O3" s="14"/>
    </row>
    <row r="4" spans="2:15" x14ac:dyDescent="0.15">
      <c r="B4" s="69" t="s">
        <v>2572</v>
      </c>
      <c r="C4" s="69" t="s">
        <v>2573</v>
      </c>
      <c r="D4" s="69">
        <v>1</v>
      </c>
      <c r="E4" s="70">
        <v>366721000</v>
      </c>
      <c r="F4" s="70">
        <v>366721000</v>
      </c>
      <c r="G4" s="71">
        <v>43313</v>
      </c>
      <c r="H4" s="69">
        <f>12*4</f>
        <v>48</v>
      </c>
      <c r="J4" s="72">
        <f>F4/H4</f>
        <v>7640020.833333333</v>
      </c>
      <c r="L4" s="1">
        <v>60037</v>
      </c>
      <c r="M4" s="1" t="s">
        <v>2601</v>
      </c>
      <c r="N4" s="14">
        <f>SUM(J4:J20)</f>
        <v>27303179.895833332</v>
      </c>
      <c r="O4" s="14"/>
    </row>
    <row r="5" spans="2:15" x14ac:dyDescent="0.15">
      <c r="B5" s="69" t="s">
        <v>2572</v>
      </c>
      <c r="C5" s="69" t="s">
        <v>2574</v>
      </c>
      <c r="D5" s="69">
        <v>1</v>
      </c>
      <c r="E5" s="70">
        <v>691261955</v>
      </c>
      <c r="F5" s="70">
        <v>691261955</v>
      </c>
      <c r="G5" s="71">
        <v>43313</v>
      </c>
      <c r="H5" s="69">
        <f t="shared" ref="H5:H22" si="0">12*4</f>
        <v>48</v>
      </c>
      <c r="J5" s="72">
        <f t="shared" ref="J5:J26" si="1">F5/H5</f>
        <v>14401290.729166666</v>
      </c>
      <c r="L5" s="1">
        <v>60038</v>
      </c>
      <c r="M5" s="1" t="s">
        <v>2602</v>
      </c>
      <c r="N5" s="14">
        <f>SUM(J21:J25)</f>
        <v>26016332.979166664</v>
      </c>
      <c r="O5" s="14"/>
    </row>
    <row r="6" spans="2:15" x14ac:dyDescent="0.15">
      <c r="B6" s="69" t="s">
        <v>2575</v>
      </c>
      <c r="C6" s="69" t="s">
        <v>2576</v>
      </c>
      <c r="D6" s="69">
        <v>9</v>
      </c>
      <c r="E6" s="70">
        <v>3224692.6527365344</v>
      </c>
      <c r="F6" s="70">
        <v>29153855.634907685</v>
      </c>
      <c r="G6" s="71">
        <v>43160</v>
      </c>
      <c r="H6" s="69">
        <f t="shared" si="0"/>
        <v>48</v>
      </c>
      <c r="J6" s="72">
        <f t="shared" si="1"/>
        <v>607371.99239391007</v>
      </c>
      <c r="L6" s="1">
        <v>62027</v>
      </c>
      <c r="M6" s="1" t="s">
        <v>2603</v>
      </c>
      <c r="N6" s="14">
        <v>0</v>
      </c>
      <c r="O6" s="14"/>
    </row>
    <row r="7" spans="2:15" x14ac:dyDescent="0.15">
      <c r="B7" s="69" t="s">
        <v>2575</v>
      </c>
      <c r="C7" s="69" t="s">
        <v>2577</v>
      </c>
      <c r="D7" s="69">
        <v>1</v>
      </c>
      <c r="E7" s="70">
        <v>2985587.1854995568</v>
      </c>
      <c r="F7" s="70">
        <v>2999127.433383957</v>
      </c>
      <c r="G7" s="71">
        <v>43160</v>
      </c>
      <c r="H7" s="69">
        <f t="shared" si="0"/>
        <v>48</v>
      </c>
      <c r="J7" s="72">
        <f t="shared" si="1"/>
        <v>62481.821528832435</v>
      </c>
      <c r="L7" s="1">
        <v>62028</v>
      </c>
      <c r="M7" s="1" t="s">
        <v>2604</v>
      </c>
      <c r="N7" s="14">
        <f>SUM(J30:J32)</f>
        <v>4275125</v>
      </c>
      <c r="O7" s="14"/>
    </row>
    <row r="8" spans="2:15" x14ac:dyDescent="0.15">
      <c r="B8" s="69" t="s">
        <v>2575</v>
      </c>
      <c r="C8" s="69" t="s">
        <v>2578</v>
      </c>
      <c r="D8" s="69">
        <v>3</v>
      </c>
      <c r="E8" s="70">
        <v>4002939.4051719471</v>
      </c>
      <c r="F8" s="70">
        <v>12063280.65969651</v>
      </c>
      <c r="G8" s="71">
        <v>43160</v>
      </c>
      <c r="H8" s="69">
        <f t="shared" si="0"/>
        <v>48</v>
      </c>
      <c r="J8" s="72">
        <f t="shared" si="1"/>
        <v>251318.34707701064</v>
      </c>
      <c r="L8" s="1">
        <v>62029</v>
      </c>
      <c r="M8" s="1" t="s">
        <v>2605</v>
      </c>
      <c r="N8" s="14">
        <v>0</v>
      </c>
      <c r="O8" s="14"/>
    </row>
    <row r="9" spans="2:15" x14ac:dyDescent="0.15">
      <c r="B9" s="69" t="s">
        <v>2575</v>
      </c>
      <c r="C9" s="69" t="s">
        <v>2579</v>
      </c>
      <c r="D9" s="69">
        <v>11</v>
      </c>
      <c r="E9" s="70">
        <v>5286169.5189147983</v>
      </c>
      <c r="F9" s="70">
        <v>58411577.15495421</v>
      </c>
      <c r="G9" s="71">
        <v>43160</v>
      </c>
      <c r="H9" s="69">
        <f t="shared" si="0"/>
        <v>48</v>
      </c>
      <c r="J9" s="72">
        <f t="shared" si="1"/>
        <v>1216907.8573948795</v>
      </c>
      <c r="L9" s="1">
        <v>62030</v>
      </c>
      <c r="M9" s="1" t="s">
        <v>2606</v>
      </c>
      <c r="N9" s="14">
        <f>J33</f>
        <v>2907196.9696969786</v>
      </c>
      <c r="O9" s="14"/>
    </row>
    <row r="10" spans="2:15" x14ac:dyDescent="0.15">
      <c r="B10" s="69" t="s">
        <v>2575</v>
      </c>
      <c r="C10" s="69" t="s">
        <v>2580</v>
      </c>
      <c r="D10" s="69">
        <v>5</v>
      </c>
      <c r="E10" s="70">
        <v>1633025.7181293028</v>
      </c>
      <c r="F10" s="70">
        <v>8202159.1170576392</v>
      </c>
      <c r="G10" s="71">
        <v>43160</v>
      </c>
      <c r="H10" s="69">
        <f t="shared" si="0"/>
        <v>48</v>
      </c>
      <c r="J10" s="72">
        <f t="shared" si="1"/>
        <v>170878.31493870082</v>
      </c>
      <c r="L10" s="1">
        <v>17002</v>
      </c>
      <c r="M10" s="1" t="s">
        <v>2607</v>
      </c>
      <c r="N10" s="14"/>
      <c r="O10" s="14">
        <f>-N3</f>
        <v>0</v>
      </c>
    </row>
    <row r="11" spans="2:15" x14ac:dyDescent="0.15">
      <c r="B11" s="69" t="s">
        <v>2572</v>
      </c>
      <c r="C11" s="69" t="s">
        <v>2581</v>
      </c>
      <c r="D11" s="69">
        <v>4</v>
      </c>
      <c r="E11" s="70">
        <v>9790000</v>
      </c>
      <c r="F11" s="70">
        <v>39160000</v>
      </c>
      <c r="G11" s="71">
        <v>43160</v>
      </c>
      <c r="H11" s="69">
        <f t="shared" si="0"/>
        <v>48</v>
      </c>
      <c r="J11" s="72">
        <f t="shared" si="1"/>
        <v>815833.33333333337</v>
      </c>
      <c r="L11" s="1">
        <v>17004</v>
      </c>
      <c r="M11" s="1" t="s">
        <v>2608</v>
      </c>
      <c r="N11" s="14"/>
      <c r="O11" s="14">
        <f t="shared" ref="O11:O16" si="2">-N4</f>
        <v>-27303179.895833332</v>
      </c>
    </row>
    <row r="12" spans="2:15" x14ac:dyDescent="0.15">
      <c r="B12" s="69" t="s">
        <v>2572</v>
      </c>
      <c r="C12" s="69" t="s">
        <v>2582</v>
      </c>
      <c r="D12" s="69">
        <v>3</v>
      </c>
      <c r="E12" s="70">
        <v>10850000</v>
      </c>
      <c r="F12" s="70">
        <v>32550000</v>
      </c>
      <c r="G12" s="71">
        <v>43160</v>
      </c>
      <c r="H12" s="69">
        <f t="shared" si="0"/>
        <v>48</v>
      </c>
      <c r="J12" s="72">
        <f t="shared" si="1"/>
        <v>678125</v>
      </c>
      <c r="L12" s="1">
        <v>17005</v>
      </c>
      <c r="M12" s="1" t="s">
        <v>2609</v>
      </c>
      <c r="N12" s="14"/>
      <c r="O12" s="14">
        <f t="shared" si="2"/>
        <v>-26016332.979166664</v>
      </c>
    </row>
    <row r="13" spans="2:15" x14ac:dyDescent="0.15">
      <c r="B13" s="69" t="s">
        <v>2572</v>
      </c>
      <c r="C13" s="73" t="s">
        <v>2583</v>
      </c>
      <c r="D13" s="73">
        <v>2</v>
      </c>
      <c r="E13" s="70">
        <v>2689096.6864530169</v>
      </c>
      <c r="F13" s="70">
        <v>5378193.3729060339</v>
      </c>
      <c r="G13" s="71">
        <v>43160</v>
      </c>
      <c r="H13" s="69">
        <f t="shared" si="0"/>
        <v>48</v>
      </c>
      <c r="J13" s="72">
        <f t="shared" si="1"/>
        <v>112045.6952688757</v>
      </c>
      <c r="L13" s="1">
        <v>17006</v>
      </c>
      <c r="M13" s="1" t="s">
        <v>2610</v>
      </c>
      <c r="N13" s="14"/>
      <c r="O13" s="14">
        <f t="shared" si="2"/>
        <v>0</v>
      </c>
    </row>
    <row r="14" spans="2:15" x14ac:dyDescent="0.15">
      <c r="B14" s="69" t="s">
        <v>2572</v>
      </c>
      <c r="C14" s="73" t="s">
        <v>2584</v>
      </c>
      <c r="D14" s="73">
        <v>4</v>
      </c>
      <c r="E14" s="70">
        <v>4033645.0296795252</v>
      </c>
      <c r="F14" s="70">
        <v>16134580.118718101</v>
      </c>
      <c r="G14" s="71">
        <v>43160</v>
      </c>
      <c r="H14" s="69">
        <f t="shared" si="0"/>
        <v>48</v>
      </c>
      <c r="J14" s="72">
        <f t="shared" si="1"/>
        <v>336137.08580662712</v>
      </c>
      <c r="L14" s="1">
        <v>17007</v>
      </c>
      <c r="M14" s="1" t="s">
        <v>2611</v>
      </c>
      <c r="N14" s="14"/>
      <c r="O14" s="14">
        <f t="shared" si="2"/>
        <v>-4275125</v>
      </c>
    </row>
    <row r="15" spans="2:15" x14ac:dyDescent="0.15">
      <c r="B15" s="69" t="s">
        <v>2572</v>
      </c>
      <c r="C15" s="73" t="s">
        <v>2585</v>
      </c>
      <c r="D15" s="73">
        <v>3</v>
      </c>
      <c r="E15" s="70">
        <v>1747912.846194461</v>
      </c>
      <c r="F15" s="70">
        <v>5243738.538583383</v>
      </c>
      <c r="G15" s="71">
        <v>43160</v>
      </c>
      <c r="H15" s="69">
        <f t="shared" si="0"/>
        <v>48</v>
      </c>
      <c r="J15" s="72">
        <f t="shared" si="1"/>
        <v>109244.55288715381</v>
      </c>
      <c r="L15" s="1">
        <v>17008</v>
      </c>
      <c r="M15" s="1" t="s">
        <v>2612</v>
      </c>
      <c r="N15" s="14"/>
      <c r="O15" s="14">
        <f t="shared" si="2"/>
        <v>0</v>
      </c>
    </row>
    <row r="16" spans="2:15" x14ac:dyDescent="0.15">
      <c r="B16" s="69" t="s">
        <v>2572</v>
      </c>
      <c r="C16" s="73" t="s">
        <v>2586</v>
      </c>
      <c r="D16" s="73">
        <v>4</v>
      </c>
      <c r="E16" s="70">
        <v>1635867.1509255851</v>
      </c>
      <c r="F16" s="70">
        <v>6543468.6037023403</v>
      </c>
      <c r="G16" s="71">
        <v>43160</v>
      </c>
      <c r="H16" s="69">
        <f t="shared" si="0"/>
        <v>48</v>
      </c>
      <c r="J16" s="72">
        <f t="shared" si="1"/>
        <v>136322.26257713209</v>
      </c>
      <c r="L16" s="1">
        <v>17009</v>
      </c>
      <c r="M16" s="1" t="s">
        <v>2613</v>
      </c>
      <c r="N16" s="14"/>
      <c r="O16" s="14">
        <f t="shared" si="2"/>
        <v>-2907196.9696969786</v>
      </c>
    </row>
    <row r="17" spans="2:10" x14ac:dyDescent="0.15">
      <c r="B17" s="69" t="s">
        <v>2572</v>
      </c>
      <c r="C17" s="73" t="s">
        <v>2587</v>
      </c>
      <c r="D17" s="73">
        <v>1</v>
      </c>
      <c r="E17" s="70">
        <v>3585462.2486040224</v>
      </c>
      <c r="F17" s="70">
        <v>3585462.2486040224</v>
      </c>
      <c r="G17" s="71">
        <v>43160</v>
      </c>
      <c r="H17" s="69">
        <f t="shared" si="0"/>
        <v>48</v>
      </c>
      <c r="J17" s="72">
        <f t="shared" si="1"/>
        <v>74697.130179250467</v>
      </c>
    </row>
    <row r="18" spans="2:10" x14ac:dyDescent="0.15">
      <c r="B18" s="69" t="s">
        <v>2572</v>
      </c>
      <c r="C18" s="73" t="s">
        <v>2588</v>
      </c>
      <c r="D18" s="73">
        <v>6</v>
      </c>
      <c r="E18" s="70">
        <v>2084049.932001088</v>
      </c>
      <c r="F18" s="70">
        <v>12504299.592006529</v>
      </c>
      <c r="G18" s="71">
        <v>43160</v>
      </c>
      <c r="H18" s="69">
        <f t="shared" si="0"/>
        <v>48</v>
      </c>
      <c r="J18" s="72">
        <f t="shared" si="1"/>
        <v>260506.24150013601</v>
      </c>
    </row>
    <row r="19" spans="2:10" x14ac:dyDescent="0.15">
      <c r="B19" s="69" t="s">
        <v>2572</v>
      </c>
      <c r="C19" s="73" t="s">
        <v>2589</v>
      </c>
      <c r="D19" s="73">
        <v>5</v>
      </c>
      <c r="E19" s="70">
        <v>1972004.2367322121</v>
      </c>
      <c r="F19" s="70">
        <v>9860021.1836610604</v>
      </c>
      <c r="G19" s="71">
        <v>43160</v>
      </c>
      <c r="H19" s="69">
        <f t="shared" si="0"/>
        <v>48</v>
      </c>
      <c r="J19" s="72">
        <f t="shared" si="1"/>
        <v>205417.10799293875</v>
      </c>
    </row>
    <row r="20" spans="2:10" x14ac:dyDescent="0.15">
      <c r="B20" s="69" t="s">
        <v>2572</v>
      </c>
      <c r="C20" s="73" t="s">
        <v>2590</v>
      </c>
      <c r="D20" s="73">
        <v>12</v>
      </c>
      <c r="E20" s="70">
        <v>898326.36181821104</v>
      </c>
      <c r="F20" s="70">
        <v>10779916.341818532</v>
      </c>
      <c r="G20" s="71">
        <v>43160</v>
      </c>
      <c r="H20" s="69">
        <f t="shared" si="0"/>
        <v>48</v>
      </c>
      <c r="J20" s="72">
        <f t="shared" si="1"/>
        <v>224581.59045455276</v>
      </c>
    </row>
    <row r="21" spans="2:10" x14ac:dyDescent="0.15">
      <c r="B21" s="69" t="s">
        <v>2575</v>
      </c>
      <c r="C21" s="69" t="s">
        <v>2591</v>
      </c>
      <c r="D21" s="69">
        <v>1</v>
      </c>
      <c r="E21" s="70">
        <v>25000000</v>
      </c>
      <c r="F21" s="70">
        <v>25000000</v>
      </c>
      <c r="G21" s="71">
        <v>43405</v>
      </c>
      <c r="H21" s="69">
        <f t="shared" si="0"/>
        <v>48</v>
      </c>
      <c r="J21" s="72">
        <f t="shared" si="1"/>
        <v>520833.33333333331</v>
      </c>
    </row>
    <row r="22" spans="2:10" x14ac:dyDescent="0.15">
      <c r="B22" s="69" t="s">
        <v>2575</v>
      </c>
      <c r="C22" s="69" t="s">
        <v>2592</v>
      </c>
      <c r="D22" s="69">
        <v>1</v>
      </c>
      <c r="E22" s="70">
        <v>331659000</v>
      </c>
      <c r="F22" s="70">
        <v>331659000</v>
      </c>
      <c r="G22" s="71">
        <v>43556</v>
      </c>
      <c r="H22" s="69">
        <f t="shared" si="0"/>
        <v>48</v>
      </c>
      <c r="J22" s="72">
        <f t="shared" si="1"/>
        <v>6909562.5</v>
      </c>
    </row>
    <row r="23" spans="2:10" x14ac:dyDescent="0.15">
      <c r="B23" s="69" t="s">
        <v>2629</v>
      </c>
      <c r="C23" s="69" t="s">
        <v>2630</v>
      </c>
      <c r="D23" s="69">
        <v>1</v>
      </c>
      <c r="E23" s="70">
        <v>301793796</v>
      </c>
      <c r="F23" s="70">
        <f>D23*E23</f>
        <v>301793796</v>
      </c>
      <c r="G23" s="71">
        <v>43617</v>
      </c>
      <c r="H23" s="69">
        <v>48</v>
      </c>
      <c r="J23" s="72">
        <f t="shared" si="1"/>
        <v>6287370.75</v>
      </c>
    </row>
    <row r="24" spans="2:10" x14ac:dyDescent="0.15">
      <c r="B24" s="69" t="s">
        <v>2629</v>
      </c>
      <c r="C24" s="69" t="s">
        <v>2630</v>
      </c>
      <c r="D24" s="69">
        <v>1</v>
      </c>
      <c r="E24" s="70">
        <v>301793796</v>
      </c>
      <c r="F24" s="70">
        <f t="shared" ref="F24:F25" si="3">D24*E24</f>
        <v>301793796</v>
      </c>
      <c r="G24" s="71">
        <v>43617</v>
      </c>
      <c r="H24" s="69">
        <v>48</v>
      </c>
      <c r="J24" s="72">
        <f t="shared" si="1"/>
        <v>6287370.75</v>
      </c>
    </row>
    <row r="25" spans="2:10" x14ac:dyDescent="0.15">
      <c r="B25" s="69" t="s">
        <v>2629</v>
      </c>
      <c r="C25" s="69" t="s">
        <v>2631</v>
      </c>
      <c r="D25" s="69">
        <v>1</v>
      </c>
      <c r="E25" s="70">
        <v>288537391</v>
      </c>
      <c r="F25" s="70">
        <f t="shared" si="3"/>
        <v>288537391</v>
      </c>
      <c r="G25" s="71">
        <v>43617</v>
      </c>
      <c r="H25" s="69">
        <v>48</v>
      </c>
      <c r="J25" s="72">
        <f t="shared" si="1"/>
        <v>6011195.645833333</v>
      </c>
    </row>
    <row r="26" spans="2:10" x14ac:dyDescent="0.15">
      <c r="B26" s="69" t="s">
        <v>50</v>
      </c>
      <c r="C26" s="69" t="s">
        <v>2599</v>
      </c>
      <c r="D26" s="69">
        <v>1</v>
      </c>
      <c r="E26" s="70"/>
      <c r="F26" s="70"/>
      <c r="G26" s="71">
        <v>43709</v>
      </c>
      <c r="H26" s="69">
        <f>12*20</f>
        <v>240</v>
      </c>
      <c r="J26" s="72">
        <f t="shared" si="1"/>
        <v>0</v>
      </c>
    </row>
    <row r="27" spans="2:10" x14ac:dyDescent="0.15">
      <c r="B27" s="74"/>
      <c r="C27" s="74"/>
      <c r="D27" s="74"/>
      <c r="E27" s="74"/>
      <c r="F27" s="75">
        <f>SUM(F4:F26)</f>
        <v>2559336618</v>
      </c>
      <c r="G27" s="74"/>
      <c r="H27" s="74"/>
      <c r="J27" s="51">
        <f>SUM(J4:J26)</f>
        <v>53319512.875</v>
      </c>
    </row>
    <row r="28" spans="2:10" x14ac:dyDescent="0.15">
      <c r="B28" s="12" t="s">
        <v>2593</v>
      </c>
    </row>
    <row r="29" spans="2:10" x14ac:dyDescent="0.15">
      <c r="B29" s="68" t="s">
        <v>2565</v>
      </c>
      <c r="C29" s="68" t="s">
        <v>2566</v>
      </c>
      <c r="D29" s="68" t="s">
        <v>2567</v>
      </c>
      <c r="E29" s="68" t="s">
        <v>2568</v>
      </c>
      <c r="F29" s="68" t="s">
        <v>2569</v>
      </c>
      <c r="G29" s="68" t="s">
        <v>2570</v>
      </c>
      <c r="H29" s="68" t="s">
        <v>2571</v>
      </c>
      <c r="J29" s="77">
        <v>43617</v>
      </c>
    </row>
    <row r="30" spans="2:10" x14ac:dyDescent="0.15">
      <c r="B30" s="69" t="s">
        <v>2594</v>
      </c>
      <c r="C30" s="69" t="s">
        <v>2595</v>
      </c>
      <c r="D30" s="69">
        <v>1</v>
      </c>
      <c r="E30" s="70">
        <v>130000000</v>
      </c>
      <c r="F30" s="70">
        <f t="shared" ref="F30:F33" si="4">D30*E30</f>
        <v>130000000</v>
      </c>
      <c r="G30" s="71">
        <v>43191</v>
      </c>
      <c r="H30" s="69">
        <f>12*4</f>
        <v>48</v>
      </c>
      <c r="J30" s="72">
        <f t="shared" ref="J30:J33" si="5">F30/H30</f>
        <v>2708333.3333333335</v>
      </c>
    </row>
    <row r="31" spans="2:10" x14ac:dyDescent="0.15">
      <c r="B31" s="69" t="s">
        <v>2594</v>
      </c>
      <c r="C31" s="69" t="s">
        <v>2596</v>
      </c>
      <c r="D31" s="69">
        <v>1</v>
      </c>
      <c r="E31" s="70">
        <v>49325000</v>
      </c>
      <c r="F31" s="70">
        <f t="shared" si="4"/>
        <v>49325000</v>
      </c>
      <c r="G31" s="71">
        <v>43221</v>
      </c>
      <c r="H31" s="69">
        <f>4*12</f>
        <v>48</v>
      </c>
      <c r="J31" s="72">
        <f t="shared" si="5"/>
        <v>1027604.1666666666</v>
      </c>
    </row>
    <row r="32" spans="2:10" x14ac:dyDescent="0.15">
      <c r="B32" s="69" t="s">
        <v>2594</v>
      </c>
      <c r="C32" s="69" t="s">
        <v>2597</v>
      </c>
      <c r="D32" s="69">
        <v>1</v>
      </c>
      <c r="E32" s="70">
        <v>25881000</v>
      </c>
      <c r="F32" s="70">
        <f t="shared" si="4"/>
        <v>25881000</v>
      </c>
      <c r="G32" s="71">
        <v>43374</v>
      </c>
      <c r="H32" s="69">
        <f t="shared" ref="H32:H33" si="6">4*12</f>
        <v>48</v>
      </c>
      <c r="J32" s="72">
        <f t="shared" si="5"/>
        <v>539187.5</v>
      </c>
    </row>
    <row r="33" spans="2:10" x14ac:dyDescent="0.15">
      <c r="B33" s="69" t="s">
        <v>2575</v>
      </c>
      <c r="C33" s="69" t="s">
        <v>2598</v>
      </c>
      <c r="D33" s="69">
        <v>1</v>
      </c>
      <c r="E33" s="70">
        <v>139545454.54545498</v>
      </c>
      <c r="F33" s="70">
        <f t="shared" si="4"/>
        <v>139545454.54545498</v>
      </c>
      <c r="G33" s="71">
        <v>43191</v>
      </c>
      <c r="H33" s="69">
        <f t="shared" si="6"/>
        <v>48</v>
      </c>
      <c r="J33" s="72">
        <f t="shared" si="5"/>
        <v>2907196.9696969786</v>
      </c>
    </row>
    <row r="34" spans="2:10" x14ac:dyDescent="0.15">
      <c r="B34" s="74"/>
      <c r="C34" s="74"/>
      <c r="D34" s="74"/>
      <c r="E34" s="76"/>
      <c r="F34" s="75">
        <f>SUM(F30:F33)</f>
        <v>344751454.54545498</v>
      </c>
      <c r="G34" s="74"/>
      <c r="H34" s="74"/>
      <c r="J34" s="78">
        <f>SUM(J30:J33)</f>
        <v>7182321.9696969781</v>
      </c>
    </row>
    <row r="35" spans="2:10" x14ac:dyDescent="0.15">
      <c r="B35" s="74"/>
      <c r="C35" s="74"/>
      <c r="D35" s="74"/>
      <c r="E35" s="76"/>
      <c r="F35" s="75">
        <f>F27+F34</f>
        <v>2904088072.545455</v>
      </c>
      <c r="G35" s="74"/>
      <c r="H35" s="74"/>
      <c r="J35" s="74"/>
    </row>
    <row r="36" spans="2:10" x14ac:dyDescent="0.15">
      <c r="J36" s="74"/>
    </row>
    <row r="37" spans="2:10" x14ac:dyDescent="0.15">
      <c r="J37" s="74"/>
    </row>
    <row r="38" spans="2:10" x14ac:dyDescent="0.15">
      <c r="J38" s="74"/>
    </row>
    <row r="39" spans="2:10" x14ac:dyDescent="0.15">
      <c r="J39" s="74"/>
    </row>
    <row r="40" spans="2:10" x14ac:dyDescent="0.15">
      <c r="J40" s="74"/>
    </row>
    <row r="41" spans="2:10" x14ac:dyDescent="0.15">
      <c r="J41" s="74"/>
    </row>
    <row r="42" spans="2:10" x14ac:dyDescent="0.15">
      <c r="J42" s="74"/>
    </row>
    <row r="43" spans="2:10" x14ac:dyDescent="0.15">
      <c r="J43" s="74"/>
    </row>
    <row r="44" spans="2:10" x14ac:dyDescent="0.15">
      <c r="J44" s="74"/>
    </row>
    <row r="45" spans="2:10" x14ac:dyDescent="0.15">
      <c r="J45" s="74"/>
    </row>
    <row r="46" spans="2:10" x14ac:dyDescent="0.15">
      <c r="J46" s="74"/>
    </row>
    <row r="47" spans="2:10" x14ac:dyDescent="0.15">
      <c r="J47" s="74"/>
    </row>
    <row r="48" spans="2:10" x14ac:dyDescent="0.15">
      <c r="J48" s="74"/>
    </row>
    <row r="49" spans="10:10" x14ac:dyDescent="0.15">
      <c r="J49" s="74"/>
    </row>
    <row r="50" spans="10:10" x14ac:dyDescent="0.15">
      <c r="J50" s="74"/>
    </row>
    <row r="51" spans="10:10" x14ac:dyDescent="0.15">
      <c r="J51" s="74"/>
    </row>
    <row r="52" spans="10:10" x14ac:dyDescent="0.15">
      <c r="J52" s="74"/>
    </row>
    <row r="53" spans="10:10" x14ac:dyDescent="0.15">
      <c r="J53" s="74"/>
    </row>
    <row r="54" spans="10:10" x14ac:dyDescent="0.15">
      <c r="J54" s="74"/>
    </row>
    <row r="55" spans="10:10" x14ac:dyDescent="0.15">
      <c r="J55" s="7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46"/>
  <sheetViews>
    <sheetView topLeftCell="A24" workbookViewId="0">
      <selection activeCell="D26" sqref="D26"/>
    </sheetView>
  </sheetViews>
  <sheetFormatPr defaultRowHeight="15" x14ac:dyDescent="0.25"/>
  <cols>
    <col min="3" max="4" width="10.5703125" bestFit="1" customWidth="1"/>
    <col min="5" max="5" width="9.7109375" bestFit="1" customWidth="1"/>
  </cols>
  <sheetData>
    <row r="1" spans="3:6" x14ac:dyDescent="0.25">
      <c r="F1" t="s">
        <v>1383</v>
      </c>
    </row>
    <row r="2" spans="3:6" x14ac:dyDescent="0.25">
      <c r="C2" s="57">
        <v>14096</v>
      </c>
      <c r="D2" s="57">
        <v>13956</v>
      </c>
      <c r="E2" s="56">
        <v>43677</v>
      </c>
      <c r="F2" s="55">
        <f>AVERAGE(C2:D2)</f>
        <v>14026</v>
      </c>
    </row>
    <row r="3" spans="3:6" x14ac:dyDescent="0.25">
      <c r="C3" s="57">
        <v>14104</v>
      </c>
      <c r="D3" s="57">
        <v>13964</v>
      </c>
      <c r="E3" s="56">
        <v>43676</v>
      </c>
      <c r="F3" s="55">
        <f t="shared" ref="F3:F46" si="0">AVERAGE(C3:D3)</f>
        <v>14034</v>
      </c>
    </row>
    <row r="4" spans="3:6" x14ac:dyDescent="0.25">
      <c r="C4" s="57">
        <v>14080</v>
      </c>
      <c r="D4" s="57">
        <v>13940</v>
      </c>
      <c r="E4" s="56">
        <v>43675</v>
      </c>
      <c r="F4" s="55">
        <f t="shared" si="0"/>
        <v>14010</v>
      </c>
    </row>
    <row r="5" spans="3:6" x14ac:dyDescent="0.25">
      <c r="C5" s="57">
        <v>14071</v>
      </c>
      <c r="D5" s="57">
        <v>13931</v>
      </c>
      <c r="E5" s="56">
        <v>43672</v>
      </c>
      <c r="F5" s="55">
        <f t="shared" si="0"/>
        <v>14001</v>
      </c>
    </row>
    <row r="6" spans="3:6" x14ac:dyDescent="0.25">
      <c r="C6" s="57">
        <v>14056</v>
      </c>
      <c r="D6" s="57">
        <v>13916</v>
      </c>
      <c r="E6" s="56">
        <v>43671</v>
      </c>
      <c r="F6" s="55">
        <f t="shared" si="0"/>
        <v>13986</v>
      </c>
    </row>
    <row r="7" spans="3:6" x14ac:dyDescent="0.25">
      <c r="C7" s="57">
        <v>14081</v>
      </c>
      <c r="D7" s="57">
        <v>13941</v>
      </c>
      <c r="E7" s="56">
        <v>43670</v>
      </c>
      <c r="F7" s="55">
        <f t="shared" si="0"/>
        <v>14011</v>
      </c>
    </row>
    <row r="8" spans="3:6" x14ac:dyDescent="0.25">
      <c r="C8" s="57">
        <v>14043</v>
      </c>
      <c r="D8" s="57">
        <v>13903</v>
      </c>
      <c r="E8" s="56">
        <v>43669</v>
      </c>
      <c r="F8" s="55">
        <f t="shared" si="0"/>
        <v>13973</v>
      </c>
    </row>
    <row r="9" spans="3:6" x14ac:dyDescent="0.25">
      <c r="C9" s="57">
        <v>14033</v>
      </c>
      <c r="D9" s="57">
        <v>13893</v>
      </c>
      <c r="E9" s="56">
        <v>43668</v>
      </c>
      <c r="F9" s="55">
        <f t="shared" si="0"/>
        <v>13963</v>
      </c>
    </row>
    <row r="10" spans="3:6" x14ac:dyDescent="0.25">
      <c r="C10" s="57">
        <v>13983</v>
      </c>
      <c r="D10" s="57">
        <v>13843</v>
      </c>
      <c r="E10" s="56">
        <v>43665</v>
      </c>
      <c r="F10" s="55">
        <f t="shared" si="0"/>
        <v>13913</v>
      </c>
    </row>
    <row r="11" spans="3:6" x14ac:dyDescent="0.25">
      <c r="C11" s="57">
        <v>14046</v>
      </c>
      <c r="D11" s="57">
        <v>13906</v>
      </c>
      <c r="E11" s="56">
        <v>43664</v>
      </c>
      <c r="F11" s="55">
        <f t="shared" si="0"/>
        <v>13976</v>
      </c>
    </row>
    <row r="12" spans="3:6" x14ac:dyDescent="0.25">
      <c r="C12" s="57">
        <v>14019</v>
      </c>
      <c r="D12" s="57">
        <v>13879</v>
      </c>
      <c r="E12" s="56">
        <v>43663</v>
      </c>
      <c r="F12" s="55">
        <f t="shared" si="0"/>
        <v>13949</v>
      </c>
    </row>
    <row r="13" spans="3:6" x14ac:dyDescent="0.25">
      <c r="C13" s="57">
        <v>13995</v>
      </c>
      <c r="D13" s="57">
        <v>13855</v>
      </c>
      <c r="E13" s="56">
        <v>43662</v>
      </c>
      <c r="F13" s="55">
        <f t="shared" si="0"/>
        <v>13925</v>
      </c>
    </row>
    <row r="14" spans="3:6" x14ac:dyDescent="0.25">
      <c r="C14" s="57">
        <v>14040</v>
      </c>
      <c r="D14" s="57">
        <v>13900</v>
      </c>
      <c r="E14" s="56">
        <v>43661</v>
      </c>
      <c r="F14" s="55">
        <f t="shared" si="0"/>
        <v>13970</v>
      </c>
    </row>
    <row r="15" spans="3:6" x14ac:dyDescent="0.25">
      <c r="C15" s="57">
        <v>14155</v>
      </c>
      <c r="D15" s="57">
        <v>14015</v>
      </c>
      <c r="E15" s="56">
        <v>43658</v>
      </c>
      <c r="F15" s="55">
        <f t="shared" si="0"/>
        <v>14085</v>
      </c>
    </row>
    <row r="16" spans="3:6" x14ac:dyDescent="0.25">
      <c r="C16" s="57">
        <v>14159</v>
      </c>
      <c r="D16" s="57">
        <v>14019</v>
      </c>
      <c r="E16" s="56">
        <v>43657</v>
      </c>
      <c r="F16" s="55">
        <f t="shared" si="0"/>
        <v>14089</v>
      </c>
    </row>
    <row r="17" spans="2:6" x14ac:dyDescent="0.25">
      <c r="C17" s="57">
        <v>14223</v>
      </c>
      <c r="D17" s="57">
        <v>14081</v>
      </c>
      <c r="E17" s="56">
        <v>43656</v>
      </c>
      <c r="F17" s="55">
        <f t="shared" si="0"/>
        <v>14152</v>
      </c>
    </row>
    <row r="18" spans="2:6" x14ac:dyDescent="0.25">
      <c r="C18" s="57">
        <v>14200</v>
      </c>
      <c r="D18" s="57">
        <v>14058</v>
      </c>
      <c r="E18" s="56">
        <v>43655</v>
      </c>
      <c r="F18" s="55">
        <f t="shared" si="0"/>
        <v>14129</v>
      </c>
    </row>
    <row r="19" spans="2:6" x14ac:dyDescent="0.25">
      <c r="C19" s="57">
        <v>14218</v>
      </c>
      <c r="D19" s="57">
        <v>14076</v>
      </c>
      <c r="E19" s="56">
        <v>43654</v>
      </c>
      <c r="F19" s="55">
        <f t="shared" si="0"/>
        <v>14147</v>
      </c>
    </row>
    <row r="20" spans="2:6" x14ac:dyDescent="0.25">
      <c r="C20" s="57">
        <v>14219</v>
      </c>
      <c r="D20" s="57">
        <v>14077</v>
      </c>
      <c r="E20" s="56">
        <v>43651</v>
      </c>
      <c r="F20" s="55">
        <f t="shared" si="0"/>
        <v>14148</v>
      </c>
    </row>
    <row r="21" spans="2:6" x14ac:dyDescent="0.25">
      <c r="C21" s="57">
        <v>14177</v>
      </c>
      <c r="D21" s="57">
        <v>14035</v>
      </c>
      <c r="E21" s="56">
        <v>43650</v>
      </c>
      <c r="F21" s="55">
        <f t="shared" si="0"/>
        <v>14106</v>
      </c>
    </row>
    <row r="22" spans="2:6" x14ac:dyDescent="0.25">
      <c r="C22" s="57">
        <v>14231</v>
      </c>
      <c r="D22" s="57">
        <v>14089</v>
      </c>
      <c r="E22" s="56">
        <v>43649</v>
      </c>
      <c r="F22" s="55">
        <f t="shared" si="0"/>
        <v>14160</v>
      </c>
    </row>
    <row r="23" spans="2:6" x14ac:dyDescent="0.25">
      <c r="C23" s="57">
        <v>14211</v>
      </c>
      <c r="D23" s="57">
        <v>14069</v>
      </c>
      <c r="E23" s="56">
        <v>43648</v>
      </c>
      <c r="F23" s="55">
        <f t="shared" si="0"/>
        <v>14140</v>
      </c>
    </row>
    <row r="24" spans="2:6" x14ac:dyDescent="0.25">
      <c r="C24" s="57">
        <v>14188</v>
      </c>
      <c r="D24" s="57">
        <v>14046</v>
      </c>
      <c r="E24" s="56">
        <v>43647</v>
      </c>
      <c r="F24" s="55">
        <f t="shared" si="0"/>
        <v>14117</v>
      </c>
    </row>
    <row r="26" spans="2:6" x14ac:dyDescent="0.25">
      <c r="B26" t="s">
        <v>2619</v>
      </c>
      <c r="C26" s="55">
        <v>14245</v>
      </c>
      <c r="D26" s="55">
        <v>14103</v>
      </c>
      <c r="E26" s="56">
        <v>43738</v>
      </c>
      <c r="F26" s="55">
        <f t="shared" si="0"/>
        <v>14174</v>
      </c>
    </row>
    <row r="27" spans="2:6" x14ac:dyDescent="0.25">
      <c r="B27" t="s">
        <v>2619</v>
      </c>
      <c r="C27" s="55">
        <v>14268</v>
      </c>
      <c r="D27" s="55">
        <v>14126</v>
      </c>
      <c r="E27" s="56">
        <v>43735</v>
      </c>
      <c r="F27" s="55">
        <f t="shared" si="0"/>
        <v>14197</v>
      </c>
    </row>
    <row r="28" spans="2:6" x14ac:dyDescent="0.25">
      <c r="B28" t="s">
        <v>2619</v>
      </c>
      <c r="C28" s="55">
        <v>14233</v>
      </c>
      <c r="D28" s="55">
        <v>14091</v>
      </c>
      <c r="E28" s="56">
        <v>43734</v>
      </c>
      <c r="F28" s="55">
        <f t="shared" si="0"/>
        <v>14162</v>
      </c>
    </row>
    <row r="29" spans="2:6" x14ac:dyDescent="0.25">
      <c r="B29" t="s">
        <v>2619</v>
      </c>
      <c r="C29" s="55">
        <v>14205</v>
      </c>
      <c r="D29" s="55">
        <v>14063</v>
      </c>
      <c r="E29" s="56">
        <v>43733</v>
      </c>
      <c r="F29" s="55">
        <f t="shared" si="0"/>
        <v>14134</v>
      </c>
    </row>
    <row r="30" spans="2:6" x14ac:dyDescent="0.25">
      <c r="B30" t="s">
        <v>2619</v>
      </c>
      <c r="C30" s="55">
        <v>14169</v>
      </c>
      <c r="D30" s="55">
        <v>14029</v>
      </c>
      <c r="E30" s="56">
        <v>43732</v>
      </c>
      <c r="F30" s="55">
        <f t="shared" si="0"/>
        <v>14099</v>
      </c>
    </row>
    <row r="31" spans="2:6" x14ac:dyDescent="0.25">
      <c r="B31" t="s">
        <v>2619</v>
      </c>
      <c r="C31" s="55">
        <v>14147</v>
      </c>
      <c r="D31" s="55">
        <v>14007</v>
      </c>
      <c r="E31" s="56">
        <v>43731</v>
      </c>
      <c r="F31" s="55">
        <f t="shared" si="0"/>
        <v>14077</v>
      </c>
    </row>
    <row r="32" spans="2:6" x14ac:dyDescent="0.25">
      <c r="B32" t="s">
        <v>2619</v>
      </c>
      <c r="C32" s="55">
        <v>14155</v>
      </c>
      <c r="D32" s="55">
        <v>14015</v>
      </c>
      <c r="E32" s="56">
        <v>43728</v>
      </c>
      <c r="F32" s="55">
        <f t="shared" si="0"/>
        <v>14085</v>
      </c>
    </row>
    <row r="33" spans="2:6" x14ac:dyDescent="0.25">
      <c r="B33" t="s">
        <v>2619</v>
      </c>
      <c r="C33" s="55">
        <v>14169</v>
      </c>
      <c r="D33" s="55">
        <v>14029</v>
      </c>
      <c r="E33" s="56">
        <v>43727</v>
      </c>
      <c r="F33" s="55">
        <f t="shared" si="0"/>
        <v>14099</v>
      </c>
    </row>
    <row r="34" spans="2:6" x14ac:dyDescent="0.25">
      <c r="B34" t="s">
        <v>2619</v>
      </c>
      <c r="C34" s="55">
        <v>14150</v>
      </c>
      <c r="D34" s="55">
        <v>14010</v>
      </c>
      <c r="E34" s="56">
        <v>43726</v>
      </c>
      <c r="F34" s="55">
        <f t="shared" si="0"/>
        <v>14080</v>
      </c>
    </row>
    <row r="35" spans="2:6" x14ac:dyDescent="0.25">
      <c r="B35" t="s">
        <v>2619</v>
      </c>
      <c r="C35" s="55">
        <v>14171</v>
      </c>
      <c r="D35" s="55">
        <v>14029</v>
      </c>
      <c r="E35" s="56">
        <v>43725</v>
      </c>
      <c r="F35" s="55">
        <f t="shared" si="0"/>
        <v>14100</v>
      </c>
    </row>
    <row r="36" spans="2:6" x14ac:dyDescent="0.25">
      <c r="B36" t="s">
        <v>2619</v>
      </c>
      <c r="C36" s="55">
        <v>14090</v>
      </c>
      <c r="D36" s="55">
        <v>13950</v>
      </c>
      <c r="E36" s="56">
        <v>43724</v>
      </c>
      <c r="F36" s="55">
        <f t="shared" si="0"/>
        <v>14020</v>
      </c>
    </row>
    <row r="37" spans="2:6" x14ac:dyDescent="0.25">
      <c r="B37" t="s">
        <v>2619</v>
      </c>
      <c r="C37" s="55">
        <v>14020</v>
      </c>
      <c r="D37" s="55">
        <v>13880</v>
      </c>
      <c r="E37" s="56">
        <v>43721</v>
      </c>
      <c r="F37" s="55">
        <f t="shared" si="0"/>
        <v>13950</v>
      </c>
    </row>
    <row r="38" spans="2:6" x14ac:dyDescent="0.25">
      <c r="B38" t="s">
        <v>2619</v>
      </c>
      <c r="C38" s="55">
        <v>14122</v>
      </c>
      <c r="D38" s="55">
        <v>13982</v>
      </c>
      <c r="E38" s="56">
        <v>43720</v>
      </c>
      <c r="F38" s="55">
        <f t="shared" si="0"/>
        <v>14052</v>
      </c>
    </row>
    <row r="39" spans="2:6" x14ac:dyDescent="0.25">
      <c r="B39" t="s">
        <v>2619</v>
      </c>
      <c r="C39" s="55">
        <v>14133</v>
      </c>
      <c r="D39" s="55">
        <v>13993</v>
      </c>
      <c r="E39" s="56">
        <v>43719</v>
      </c>
      <c r="F39" s="55">
        <f t="shared" si="0"/>
        <v>14063</v>
      </c>
    </row>
    <row r="40" spans="2:6" x14ac:dyDescent="0.25">
      <c r="B40" t="s">
        <v>2619</v>
      </c>
      <c r="C40" s="55">
        <v>14101</v>
      </c>
      <c r="D40" s="55">
        <v>13961</v>
      </c>
      <c r="E40" s="56">
        <v>43718</v>
      </c>
      <c r="F40" s="55">
        <f t="shared" si="0"/>
        <v>14031</v>
      </c>
    </row>
    <row r="41" spans="2:6" x14ac:dyDescent="0.25">
      <c r="B41" t="s">
        <v>2619</v>
      </c>
      <c r="C41" s="55">
        <v>14162</v>
      </c>
      <c r="D41" s="55">
        <v>14022</v>
      </c>
      <c r="E41" s="56">
        <v>43717</v>
      </c>
      <c r="F41" s="55">
        <f t="shared" si="0"/>
        <v>14092</v>
      </c>
    </row>
    <row r="42" spans="2:6" x14ac:dyDescent="0.25">
      <c r="B42" t="s">
        <v>2619</v>
      </c>
      <c r="C42" s="55">
        <v>14211</v>
      </c>
      <c r="D42" s="55">
        <v>14069</v>
      </c>
      <c r="E42" s="56">
        <v>43714</v>
      </c>
      <c r="F42" s="55">
        <f t="shared" si="0"/>
        <v>14140</v>
      </c>
    </row>
    <row r="43" spans="2:6" x14ac:dyDescent="0.25">
      <c r="B43" t="s">
        <v>2619</v>
      </c>
      <c r="C43" s="55">
        <v>14224</v>
      </c>
      <c r="D43" s="55">
        <v>14082</v>
      </c>
      <c r="E43" s="56">
        <v>43713</v>
      </c>
      <c r="F43" s="55">
        <f t="shared" si="0"/>
        <v>14153</v>
      </c>
    </row>
    <row r="44" spans="2:6" x14ac:dyDescent="0.25">
      <c r="B44" t="s">
        <v>2619</v>
      </c>
      <c r="C44" s="55">
        <v>14289</v>
      </c>
      <c r="D44" s="55">
        <v>14147</v>
      </c>
      <c r="E44" s="56">
        <v>43712</v>
      </c>
      <c r="F44" s="55">
        <f t="shared" si="0"/>
        <v>14218</v>
      </c>
    </row>
    <row r="45" spans="2:6" x14ac:dyDescent="0.25">
      <c r="B45" t="s">
        <v>2619</v>
      </c>
      <c r="C45" s="55">
        <v>14288</v>
      </c>
      <c r="D45" s="55">
        <v>14146</v>
      </c>
      <c r="E45" s="56">
        <v>43711</v>
      </c>
      <c r="F45" s="55">
        <f t="shared" si="0"/>
        <v>14217</v>
      </c>
    </row>
    <row r="46" spans="2:6" x14ac:dyDescent="0.25">
      <c r="B46" t="s">
        <v>2619</v>
      </c>
      <c r="C46" s="55">
        <v>14261</v>
      </c>
      <c r="D46" s="55">
        <v>14119</v>
      </c>
      <c r="E46" s="56">
        <v>43710</v>
      </c>
      <c r="F46" s="55">
        <f t="shared" si="0"/>
        <v>14190</v>
      </c>
    </row>
  </sheetData>
  <pageMargins left="0.7" right="0.7" top="0.75" bottom="0.75" header="0.3" footer="0.3"/>
  <ignoredErrors>
    <ignoredError sqref="F2:F24 F26:F4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COA Final KI 300719</vt:lpstr>
      <vt:lpstr>Journal Entries</vt:lpstr>
      <vt:lpstr>Fixed Aset</vt:lpstr>
      <vt:lpstr>USD Rate BI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Ecomm 03</cp:lastModifiedBy>
  <dcterms:created xsi:type="dcterms:W3CDTF">2019-08-13T08:39:32Z</dcterms:created>
  <dcterms:modified xsi:type="dcterms:W3CDTF">2019-12-03T10:31:38Z</dcterms:modified>
</cp:coreProperties>
</file>